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ТР09.23-25 2018-2023гг" sheetId="1" r:id="rId1"/>
  </sheets>
  <definedNames/>
  <calcPr fullCalcOnLoad="1"/>
</workbook>
</file>

<file path=xl/sharedStrings.xml><?xml version="1.0" encoding="utf-8"?>
<sst xmlns="http://schemas.openxmlformats.org/spreadsheetml/2006/main" count="290" uniqueCount="236">
  <si>
    <t>Индекс</t>
  </si>
  <si>
    <t>Наименование циклов, дисциплин, профессиональных модулей, МДК, практик</t>
  </si>
  <si>
    <t xml:space="preserve">Учебная нагрузка обучающихся (час.) </t>
  </si>
  <si>
    <t>I курс</t>
  </si>
  <si>
    <t>II курс</t>
  </si>
  <si>
    <t>III курс</t>
  </si>
  <si>
    <t>IVкурс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</si>
  <si>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</si>
  <si>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</si>
  <si>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</si>
  <si>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</si>
  <si>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</si>
  <si>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</si>
  <si>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</si>
  <si>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</si>
  <si>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9 сем.</t>
  </si>
  <si>
    <t>10 сем.</t>
  </si>
  <si>
    <t>курсовых работ (проектов)</t>
  </si>
  <si>
    <t>17 нед.</t>
  </si>
  <si>
    <t>24 нед.</t>
  </si>
  <si>
    <t>000</t>
  </si>
  <si>
    <t>Общеобразовательный цикл</t>
  </si>
  <si>
    <t>БОУД.00</t>
  </si>
  <si>
    <t>Базовые общеобразовательные УД</t>
  </si>
  <si>
    <t>БОУД.01</t>
  </si>
  <si>
    <t>Русский язык и литература</t>
  </si>
  <si>
    <t>Русский язык</t>
  </si>
  <si>
    <t>Литература</t>
  </si>
  <si>
    <t>БОУД.02</t>
  </si>
  <si>
    <t>Иностранный язык</t>
  </si>
  <si>
    <t>БОУД.03</t>
  </si>
  <si>
    <t>История</t>
  </si>
  <si>
    <t>БОУД.04</t>
  </si>
  <si>
    <t>Физическая культура</t>
  </si>
  <si>
    <t>БОУД.05</t>
  </si>
  <si>
    <t>ОБЖ</t>
  </si>
  <si>
    <t>БОУД.06</t>
  </si>
  <si>
    <t>Химия</t>
  </si>
  <si>
    <t>БОУД.07</t>
  </si>
  <si>
    <t>Обществознание (вкл. экономику и право)</t>
  </si>
  <si>
    <t>БОУД.08</t>
  </si>
  <si>
    <t>Биология</t>
  </si>
  <si>
    <t>БОУД.09</t>
  </si>
  <si>
    <t>География</t>
  </si>
  <si>
    <t>БОУД.10</t>
  </si>
  <si>
    <t>Экология</t>
  </si>
  <si>
    <t>БОУД.11</t>
  </si>
  <si>
    <t>Астрономия</t>
  </si>
  <si>
    <t>ПОУД.00</t>
  </si>
  <si>
    <t>Профильные общеобразовательные УД</t>
  </si>
  <si>
    <t>ПОУД.01</t>
  </si>
  <si>
    <t>Математика: алгебра,начала математического анализа, геометрия</t>
  </si>
  <si>
    <t>ПОУД.02</t>
  </si>
  <si>
    <t>Информатика</t>
  </si>
  <si>
    <t>ПОУД.03</t>
  </si>
  <si>
    <t>Физика</t>
  </si>
  <si>
    <t>ДОУД.00</t>
  </si>
  <si>
    <t>Дополнительные общеобразовательные УД</t>
  </si>
  <si>
    <t>1/0/0</t>
  </si>
  <si>
    <t>ДОУД.01</t>
  </si>
  <si>
    <t>Основы карьерного роста</t>
  </si>
  <si>
    <t>ПП</t>
  </si>
  <si>
    <t>ПРОФЕССИОНАЛЬНАЯ ПОДГОТОВКА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</si>
  <si>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</si>
  <si>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</si>
  <si>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</si>
  <si>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</si>
  <si>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</si>
  <si>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</si>
  <si>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</si>
  <si>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</si>
  <si>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</si>
  <si>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0/2/0</t>
  </si>
  <si>
    <t>ЕН.01</t>
  </si>
  <si>
    <t>Математика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</si>
  <si>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</si>
  <si>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</si>
  <si>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</si>
  <si>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</si>
  <si>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</si>
  <si>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</si>
  <si>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</si>
  <si>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</si>
  <si>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Техническая механика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</si>
  <si>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</si>
  <si>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</si>
  <si>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</si>
  <si>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</si>
  <si>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</si>
  <si>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ОП.07</t>
  </si>
  <si>
    <t>ОП.08</t>
  </si>
  <si>
    <t>ОП.09</t>
  </si>
  <si>
    <t>ОП.10</t>
  </si>
  <si>
    <t>ОП.11</t>
  </si>
  <si>
    <t>Информационные технологии в профессиональной деятельности</t>
  </si>
  <si>
    <t>ОП.12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</si>
  <si>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</si>
  <si>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</si>
  <si>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</si>
  <si>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</si>
  <si>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</si>
  <si>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</si>
  <si>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</si>
  <si>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</si>
  <si>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</si>
  <si>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</si>
  <si>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 (по профилю специальности)</t>
  </si>
  <si>
    <t>ПМ.02</t>
  </si>
  <si>
    <t>МДК.02.01</t>
  </si>
  <si>
    <t>ПП.02</t>
  </si>
  <si>
    <t>ПМ.03</t>
  </si>
  <si>
    <t>МДК.03.01</t>
  </si>
  <si>
    <t>ПП.03</t>
  </si>
  <si>
    <t>ПМ.04</t>
  </si>
  <si>
    <t>МДК.04.01</t>
  </si>
  <si>
    <t>УП.04</t>
  </si>
  <si>
    <t>ПП.04</t>
  </si>
  <si>
    <t>Производственная практика</t>
  </si>
  <si>
    <t>ПА.00</t>
  </si>
  <si>
    <t>ПДП</t>
  </si>
  <si>
    <t xml:space="preserve">Преддипломная практика </t>
  </si>
  <si>
    <t>Всего:</t>
  </si>
  <si>
    <t>ГИА</t>
  </si>
  <si>
    <t>Государственная (итоговая) аттестация</t>
  </si>
  <si>
    <t>0</t>
  </si>
  <si>
    <t>дисциплин и МДК</t>
  </si>
  <si>
    <t>учебной практики</t>
  </si>
  <si>
    <t>производств. практики</t>
  </si>
  <si>
    <t>преддипломню практики</t>
  </si>
  <si>
    <t>экзаменов</t>
  </si>
  <si>
    <t>дифф. зачетов</t>
  </si>
  <si>
    <t>зачетов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</si>
  <si>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</si>
  <si>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</si>
  <si>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</si>
  <si>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Преддипломная практика</t>
  </si>
  <si>
    <t>Государственная итоговая аттестация</t>
  </si>
  <si>
    <t>Каникулы</t>
  </si>
  <si>
    <t>Всего</t>
  </si>
  <si>
    <t>IV курс</t>
  </si>
  <si>
    <t>лаб. и практ. занятий</t>
  </si>
  <si>
    <t>Объем образовательной нагрузки</t>
  </si>
  <si>
    <t>самостоятельная  работа</t>
  </si>
  <si>
    <t>Нагрузка на дисциплины и МДК</t>
  </si>
  <si>
    <t>Формы промежуточной аттестации</t>
  </si>
  <si>
    <t>Зачеты</t>
  </si>
  <si>
    <t>Экзамены</t>
  </si>
  <si>
    <t>всего учебных занятий</t>
  </si>
  <si>
    <t>теоретическое обучение</t>
  </si>
  <si>
    <t>по практике производственной и учебной</t>
  </si>
  <si>
    <t>Во взаимодействии с преподавателем</t>
  </si>
  <si>
    <t>в т.ч. по учебным дисциплинам и МДК</t>
  </si>
  <si>
    <t>Иностранный язык в профессиональной деятельности</t>
  </si>
  <si>
    <t>ОГСЭ.05</t>
  </si>
  <si>
    <t>Психология общения</t>
  </si>
  <si>
    <t>Военные сборы</t>
  </si>
  <si>
    <t>ВОП.13</t>
  </si>
  <si>
    <t>Бережливое производство</t>
  </si>
  <si>
    <t>УП.02</t>
  </si>
  <si>
    <t>УП.03</t>
  </si>
  <si>
    <t xml:space="preserve">Выполнение монтажа контрольно-измерительных приборов и автоматики </t>
  </si>
  <si>
    <t>Основы организации работ по монтажу контрольно-измерительных приборов и автоматики</t>
  </si>
  <si>
    <t>0/0/1</t>
  </si>
  <si>
    <t>0/0/2</t>
  </si>
  <si>
    <t>0/1/</t>
  </si>
  <si>
    <t>0/9/</t>
  </si>
  <si>
    <t>1/10/</t>
  </si>
  <si>
    <t>0/0/3</t>
  </si>
  <si>
    <r>
      <rPr>
        <b/>
        <sz val="14"/>
        <rFont val="Ubuntu"/>
        <family val="2"/>
      </rPr>
      <t xml:space="preserve">УЧЕБНЫЙ ПЛАН </t>
    </r>
    <r>
      <rPr>
        <sz val="14"/>
        <rFont val="Ubuntu"/>
        <family val="2"/>
      </rPr>
      <t xml:space="preserve">
                   государственного автономного профессионального образовательного учреждения
       Ростовской области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Ubuntu"/>
        <family val="2"/>
      </rPr>
      <t xml:space="preserve">"Ростовский колледж технологий машиностроения"              </t>
    </r>
    <r>
      <rPr>
        <sz val="14"/>
        <rFont val="Ubuntu"/>
        <family val="2"/>
      </rPr>
      <t xml:space="preserve">                                                                                                                                                                                                по специальности среднего профессионального образования                                                                                                                                          </t>
    </r>
    <r>
      <rPr>
        <b/>
        <sz val="14"/>
        <rFont val="Ubuntu"/>
        <family val="2"/>
      </rPr>
      <t>15.02.11 Техническая эксплуатация и обслуживание роботизированного производства</t>
    </r>
  </si>
  <si>
    <t>Квалификация: 
слесарь по контрольно-измерительным приборам и автоматике 3-4 разряд;
старший техник
Форма обучения - очная
Нормативный срок обучения - 4 года и 10 мес.
На базе основного общего образования</t>
  </si>
  <si>
    <t>11 сем.</t>
  </si>
  <si>
    <t>12 сем.</t>
  </si>
  <si>
    <t>Vкурс</t>
  </si>
  <si>
    <t>V курс</t>
  </si>
  <si>
    <t>-,-,-,Э,-,-,-,-,-,-</t>
  </si>
  <si>
    <t>-,-,-,ДЗ,-,-,-,-,-,-</t>
  </si>
  <si>
    <t>-,-,ДЗ,-,-,-,-,-,-,-</t>
  </si>
  <si>
    <t>-,ДЗ,-,-,-,-,-,-,-,-</t>
  </si>
  <si>
    <t>ДЗ,-,-,-,-,-,-,-,-,-</t>
  </si>
  <si>
    <t>-,-,-,-,З,-,-,-,-,-</t>
  </si>
  <si>
    <t>-,-,-,-,-,-,З,-,-,-</t>
  </si>
  <si>
    <t>-,-,-,-,-,-,-,-,-,ДЗ</t>
  </si>
  <si>
    <t>-,-,-,-,-,-,-,З,-,-</t>
  </si>
  <si>
    <t>-,-,-,-,-,ДЗ,-,-,-,-</t>
  </si>
  <si>
    <t>-,-,-,-,ДЗ,-,-,-,-,-</t>
  </si>
  <si>
    <t>Иженерная графика</t>
  </si>
  <si>
    <t>-,-,-,-,-,Э,-,-,-,-</t>
  </si>
  <si>
    <t>Робототизированные системы и их промышленное применение</t>
  </si>
  <si>
    <t>Электротехника и электроника</t>
  </si>
  <si>
    <t>Вычислительная микропроцессорная техника</t>
  </si>
  <si>
    <t>Гидровлические и пневматические системы</t>
  </si>
  <si>
    <t>Экономика организации</t>
  </si>
  <si>
    <t>-,-,-,-,-,З,-,-,-,-</t>
  </si>
  <si>
    <t>Правовые основы профессиональной деятельности</t>
  </si>
  <si>
    <t>Осуществление комплекса работ по узловой сборке и пусконаладке манипуляторов на технологических позициях роботизированного участка</t>
  </si>
  <si>
    <t>-,-,-,-,-,Э(к),-,-,-,-</t>
  </si>
  <si>
    <t>Технология работ по узловой сборке и пусконаладке манипуляторов</t>
  </si>
  <si>
    <t>Программирование систем с числовым программным управлением</t>
  </si>
  <si>
    <t xml:space="preserve">Учебная практика </t>
  </si>
  <si>
    <t>Осуществление комплекса работ по узловой сборке и пусконаладке промышленных роботов на технологических позициях роботизированного участка</t>
  </si>
  <si>
    <t>-,-,-,-,-,-,-,Э(к),-,-</t>
  </si>
  <si>
    <t>Технология узловой сборки и пусконаладки промышленных роботов</t>
  </si>
  <si>
    <t>-,-,-,-,-,-,Э,-,-,-</t>
  </si>
  <si>
    <t>-,-,-,-,-,-,ДЗ,-,-,-</t>
  </si>
  <si>
    <t>-,-,-,-,-,-,-,ДЗ,-,-</t>
  </si>
  <si>
    <t>Осуществление комплекса работ по техническому обслуживанию, ремонту и испытаниям манипуляторов на технологических позициях</t>
  </si>
  <si>
    <t>-,-,-,-,-,-,-,-,Э(к),-</t>
  </si>
  <si>
    <t>Использование системы допусков и посадок при ремонте промышленного оборудования</t>
  </si>
  <si>
    <t>-,-,-,-,-,-,-,Э,-,-</t>
  </si>
  <si>
    <t>-,-,-,-,-,-,-,-,ДЗ,-</t>
  </si>
  <si>
    <t xml:space="preserve">Осуществление комплекса работ по техническому обслуживанию, ремонту и испытаниям промышленных роботов </t>
  </si>
  <si>
    <t>-,-,-,-,-,-,-,-,-,Э(к)</t>
  </si>
  <si>
    <t>Организация работ по техническому обслуживанию, ремонту и испытания промышленных роботов на технологических позициях роботизированных участков</t>
  </si>
  <si>
    <t>-,-,-,-,-,-,-,-,-,Э</t>
  </si>
  <si>
    <t>ПМ.05</t>
  </si>
  <si>
    <t>-,-,-,Э(к),-,-,-,-,-,-</t>
  </si>
  <si>
    <t>МДК.05.01</t>
  </si>
  <si>
    <t>УП.05</t>
  </si>
  <si>
    <t>ПП.05</t>
  </si>
  <si>
    <t>0/10/</t>
  </si>
  <si>
    <t>0/0/10</t>
  </si>
  <si>
    <t>2/2/0</t>
  </si>
  <si>
    <t>-,-,Э,-,-,-,-,-,-,-</t>
  </si>
  <si>
    <t>5/4/</t>
  </si>
  <si>
    <t>5/14/</t>
  </si>
  <si>
    <t>0/0/4</t>
  </si>
  <si>
    <t>0/0/14</t>
  </si>
  <si>
    <t>-,-,-,-,Э,-,-,-,-,-</t>
  </si>
  <si>
    <t>8/28/</t>
  </si>
  <si>
    <t>0/0/17</t>
  </si>
  <si>
    <t>7/18/</t>
  </si>
  <si>
    <t>План учебного процесса (для ППССЗ СПО) специальность: 15.02.11 "Техническая эксплуатация и обслуживание роботизированного производства",                                                                                     срок обучения 4 года и 10 мес.</t>
  </si>
  <si>
    <t>Распределение  учебной нагрузки по курсам и семестрам (час. в семестр)</t>
  </si>
  <si>
    <r>
      <rPr>
        <sz val="11"/>
        <color indexed="10"/>
        <rFont val="Ubuntu"/>
        <family val="2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Ubuntu"/>
        <family val="2"/>
      </rPr>
      <t>Государственная (итоговая) аттестация:</t>
    </r>
    <r>
      <rPr>
        <sz val="12"/>
        <rFont val="Ubuntu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Ubuntu"/>
        <family val="2"/>
      </rPr>
      <t xml:space="preserve">1. Программа обучения по специальности
1.1. Дипломный проект 
Выполнение дипломного проекта (всего 4 нед.) с 18.05.23 по 14.06.23
Защита дипломного проекта и демонстрационный экзамен  (всего 2 нед.)                                               с 15.06.23 по 28.06.23       </t>
    </r>
    <r>
      <rPr>
        <b/>
        <sz val="12"/>
        <color indexed="10"/>
        <rFont val="Ubuntu"/>
        <family val="2"/>
      </rPr>
      <t xml:space="preserve">     </t>
    </r>
    <r>
      <rPr>
        <b/>
        <sz val="12"/>
        <rFont val="Ubuntu"/>
        <family val="2"/>
      </rPr>
      <t xml:space="preserve">   </t>
    </r>
  </si>
  <si>
    <t>СОГЛАСОВАНО
ООО "КЗ "Ростсельмаш", начальник тех. бюро цеха кабин ______________________А.В. Жариков
"_____"_______________________20___ г.
Подпись А.В. Жарикова удостоверяю
ведущий менеджер по персоналу 
ООО  "КЗ "Ростсельмаш"
_____________________________А.В. Исачкин</t>
  </si>
  <si>
    <t xml:space="preserve">УТВЕРЖДАЮ                                                          Директор ГАПОУ РО "РКТМ"                       ____________________И.В. Пряхин             "_____"__________________20___ г.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</si>
</sst>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sz val="10"/>
      <name val="Ubuntu"/>
      <family val="2"/>
    </font>
    <font>
      <sz val="14"/>
      <name val="Ubuntu"/>
      <family val="2"/>
    </font>
    <font>
      <b/>
      <sz val="14"/>
      <name val="Ubuntu"/>
      <family val="2"/>
    </font>
    <font>
      <b/>
      <sz val="12"/>
      <name val="Ubuntu"/>
      <family val="2"/>
    </font>
    <font>
      <b/>
      <sz val="11"/>
      <name val="Ubuntu"/>
      <family val="2"/>
    </font>
    <font>
      <sz val="11"/>
      <name val="Ubuntu"/>
      <family val="2"/>
    </font>
    <font>
      <sz val="12"/>
      <name val="Ubuntu"/>
      <family val="2"/>
    </font>
    <font>
      <sz val="9"/>
      <name val="Ubuntu"/>
      <family val="2"/>
    </font>
    <font>
      <b/>
      <sz val="10"/>
      <name val="Ubuntu"/>
      <family val="2"/>
    </font>
    <font>
      <sz val="11"/>
      <color indexed="10"/>
      <name val="Ubuntu"/>
      <family val="2"/>
    </font>
    <font>
      <b/>
      <i/>
      <sz val="11"/>
      <name val="Ubuntu"/>
      <family val="2"/>
    </font>
    <font>
      <b/>
      <sz val="12"/>
      <color indexed="10"/>
      <name val="Ubuntu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Ubuntu"/>
      <family val="2"/>
    </font>
    <font>
      <b/>
      <sz val="11"/>
      <color indexed="10"/>
      <name val="Ubuntu"/>
      <family val="2"/>
    </font>
    <font>
      <b/>
      <i/>
      <sz val="11"/>
      <color indexed="10"/>
      <name val="Ubuntu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Ubuntu"/>
      <family val="2"/>
    </font>
    <font>
      <sz val="11"/>
      <color rgb="FFFF0000"/>
      <name val="Ubuntu"/>
      <family val="2"/>
    </font>
    <font>
      <b/>
      <sz val="11"/>
      <color rgb="FFFF0000"/>
      <name val="Ubuntu"/>
      <family val="2"/>
    </font>
    <font>
      <b/>
      <i/>
      <sz val="11"/>
      <color rgb="FFFF0000"/>
      <name val="Ubuntu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NumberFormat="1" applyFont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textRotation="90" wrapText="1"/>
    </xf>
    <xf numFmtId="49" fontId="10" fillId="34" borderId="11" xfId="0" applyNumberFormat="1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top"/>
    </xf>
    <xf numFmtId="1" fontId="54" fillId="33" borderId="10" xfId="0" applyNumberFormat="1" applyFont="1" applyFill="1" applyBorder="1" applyAlignment="1">
      <alignment horizontal="center" vertical="top"/>
    </xf>
    <xf numFmtId="0" fontId="54" fillId="33" borderId="12" xfId="0" applyFont="1" applyFill="1" applyBorder="1" applyAlignment="1">
      <alignment horizontal="center" vertical="top"/>
    </xf>
    <xf numFmtId="0" fontId="54" fillId="33" borderId="13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49" fontId="10" fillId="33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35" borderId="11" xfId="54" applyNumberFormat="1" applyFont="1" applyFill="1" applyBorder="1" applyAlignment="1" applyProtection="1">
      <alignment horizontal="center" vertical="center"/>
      <protection locked="0"/>
    </xf>
    <xf numFmtId="0" fontId="10" fillId="35" borderId="11" xfId="54" applyNumberFormat="1" applyFont="1" applyFill="1" applyBorder="1" applyAlignment="1">
      <alignment horizontal="center" vertical="center" wrapText="1"/>
      <protection/>
    </xf>
    <xf numFmtId="49" fontId="10" fillId="33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textRotation="90"/>
    </xf>
    <xf numFmtId="0" fontId="11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11" fillId="0" borderId="16" xfId="0" applyNumberFormat="1" applyFont="1" applyFill="1" applyBorder="1" applyAlignment="1">
      <alignment vertical="center" wrapText="1"/>
    </xf>
    <xf numFmtId="3" fontId="56" fillId="0" borderId="11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1" fillId="33" borderId="16" xfId="0" applyNumberFormat="1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 wrapText="1"/>
    </xf>
    <xf numFmtId="0" fontId="11" fillId="0" borderId="0" xfId="0" applyNumberFormat="1" applyFont="1" applyAlignment="1">
      <alignment wrapText="1"/>
    </xf>
    <xf numFmtId="0" fontId="11" fillId="0" borderId="2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3" fontId="57" fillId="0" borderId="11" xfId="0" applyNumberFormat="1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textRotation="90" wrapText="1"/>
    </xf>
    <xf numFmtId="0" fontId="11" fillId="33" borderId="11" xfId="0" applyFont="1" applyFill="1" applyBorder="1" applyAlignment="1">
      <alignment horizontal="center" textRotation="90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29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6" fillId="0" borderId="18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textRotation="90" wrapText="1"/>
    </xf>
    <xf numFmtId="0" fontId="13" fillId="33" borderId="11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textRotation="90" wrapText="1"/>
    </xf>
    <xf numFmtId="0" fontId="11" fillId="33" borderId="29" xfId="0" applyFont="1" applyFill="1" applyBorder="1" applyAlignment="1">
      <alignment horizontal="center" textRotation="90" wrapText="1"/>
    </xf>
    <xf numFmtId="0" fontId="11" fillId="33" borderId="18" xfId="0" applyFont="1" applyFill="1" applyBorder="1" applyAlignment="1">
      <alignment horizontal="center" textRotation="90" wrapText="1"/>
    </xf>
    <xf numFmtId="0" fontId="11" fillId="33" borderId="26" xfId="0" applyFont="1" applyFill="1" applyBorder="1" applyAlignment="1">
      <alignment horizontal="center" textRotation="90" wrapText="1"/>
    </xf>
    <xf numFmtId="0" fontId="11" fillId="33" borderId="12" xfId="0" applyFont="1" applyFill="1" applyBorder="1" applyAlignment="1">
      <alignment horizontal="center" textRotation="90" wrapText="1"/>
    </xf>
    <xf numFmtId="0" fontId="10" fillId="33" borderId="16" xfId="0" applyFont="1" applyFill="1" applyBorder="1" applyAlignment="1">
      <alignment horizontal="center" textRotation="90" wrapText="1"/>
    </xf>
    <xf numFmtId="0" fontId="10" fillId="33" borderId="29" xfId="0" applyFont="1" applyFill="1" applyBorder="1" applyAlignment="1">
      <alignment horizontal="center" textRotation="90" wrapText="1"/>
    </xf>
    <xf numFmtId="0" fontId="10" fillId="33" borderId="10" xfId="0" applyFont="1" applyFill="1" applyBorder="1" applyAlignment="1">
      <alignment horizontal="center" textRotation="90" wrapText="1"/>
    </xf>
    <xf numFmtId="0" fontId="10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8">
    <dxf>
      <font>
        <b/>
        <i/>
        <color indexed="12"/>
      </font>
    </dxf>
    <dxf>
      <font>
        <b/>
        <i/>
        <color indexed="12"/>
      </font>
    </dxf>
    <dxf>
      <font>
        <b/>
        <i/>
        <color indexed="12"/>
      </font>
    </dxf>
    <dxf>
      <font>
        <b/>
        <i/>
        <color indexed="12"/>
      </font>
    </dxf>
    <dxf>
      <font>
        <b/>
        <i/>
        <color indexed="12"/>
      </font>
    </dxf>
    <dxf>
      <font>
        <b/>
        <i/>
        <color indexed="12"/>
      </font>
    </dxf>
    <dxf>
      <font>
        <b/>
        <i/>
        <color indexed="12"/>
      </font>
    </dxf>
    <dxf>
      <font>
        <b/>
        <i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190500</xdr:colOff>
      <xdr:row>4</xdr:row>
      <xdr:rowOff>657225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44625" cy="819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W106"/>
  <sheetViews>
    <sheetView tabSelected="1" zoomScaleSheetLayoutView="100" zoomScalePageLayoutView="0" workbookViewId="0" topLeftCell="A1">
      <selection activeCell="Z87" sqref="Z87"/>
    </sheetView>
  </sheetViews>
  <sheetFormatPr defaultColWidth="9.140625" defaultRowHeight="12.75"/>
  <cols>
    <col min="1" max="1" width="11.140625" style="88" customWidth="1"/>
    <col min="2" max="2" width="29.57421875" style="88" customWidth="1"/>
    <col min="3" max="3" width="13.8515625" style="88" customWidth="1"/>
    <col min="4" max="4" width="14.8515625" style="88" customWidth="1"/>
    <col min="5" max="5" width="7.28125" style="5" customWidth="1"/>
    <col min="6" max="6" width="6.28125" style="5" customWidth="1"/>
    <col min="7" max="8" width="7.421875" style="5" customWidth="1"/>
    <col min="9" max="9" width="7.421875" style="9" customWidth="1"/>
    <col min="10" max="10" width="6.140625" style="9" customWidth="1"/>
    <col min="11" max="11" width="7.7109375" style="9" customWidth="1"/>
    <col min="12" max="12" width="5.57421875" style="9" customWidth="1"/>
    <col min="13" max="13" width="4.8515625" style="5" customWidth="1"/>
    <col min="14" max="20" width="6.7109375" style="5" customWidth="1"/>
    <col min="21" max="21" width="7.28125" style="5" customWidth="1"/>
    <col min="22" max="22" width="8.421875" style="0" customWidth="1"/>
    <col min="23" max="23" width="7.8515625" style="0" customWidth="1"/>
  </cols>
  <sheetData>
    <row r="1" spans="1:19" ht="45.75" customHeight="1">
      <c r="A1" s="99"/>
      <c r="B1" s="99"/>
      <c r="C1" s="99"/>
      <c r="D1" s="9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1" ht="205.5" customHeight="1">
      <c r="A2" s="99"/>
      <c r="B2" s="125" t="s">
        <v>234</v>
      </c>
      <c r="C2" s="125"/>
      <c r="D2" s="125"/>
      <c r="E2" s="125"/>
      <c r="F2" s="6"/>
      <c r="G2" s="6"/>
      <c r="H2" s="6"/>
      <c r="I2" s="4"/>
      <c r="J2" s="4"/>
      <c r="K2" s="4"/>
      <c r="L2" s="4"/>
      <c r="M2" s="4"/>
      <c r="N2" s="125" t="s">
        <v>235</v>
      </c>
      <c r="O2" s="125"/>
      <c r="P2" s="125"/>
      <c r="Q2" s="125"/>
      <c r="R2" s="125"/>
      <c r="S2" s="125"/>
      <c r="T2" s="125"/>
      <c r="U2" s="125"/>
    </row>
    <row r="3" spans="1:20" ht="155.25" customHeight="1">
      <c r="A3" s="99"/>
      <c r="B3" s="126" t="s">
        <v>168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7"/>
    </row>
    <row r="4" spans="1:21" ht="186.75" customHeight="1">
      <c r="A4" s="99"/>
      <c r="B4" s="99"/>
      <c r="C4" s="99"/>
      <c r="D4" s="99"/>
      <c r="E4" s="4"/>
      <c r="F4" s="4"/>
      <c r="G4" s="4"/>
      <c r="H4" s="4"/>
      <c r="I4" s="4"/>
      <c r="J4" s="4"/>
      <c r="K4" s="4"/>
      <c r="L4" s="4"/>
      <c r="M4" s="4"/>
      <c r="N4" s="124" t="s">
        <v>169</v>
      </c>
      <c r="O4" s="124"/>
      <c r="P4" s="124"/>
      <c r="Q4" s="124"/>
      <c r="R4" s="124"/>
      <c r="S4" s="124"/>
      <c r="T4" s="124"/>
      <c r="U4" s="124"/>
    </row>
    <row r="5" spans="1:21" ht="157.5" customHeight="1">
      <c r="A5" s="127" t="s">
        <v>231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8"/>
      <c r="Q5" s="128"/>
      <c r="R5" s="128"/>
      <c r="S5" s="128"/>
      <c r="T5" s="128"/>
      <c r="U5" s="128"/>
    </row>
    <row r="6" spans="1:23" s="1" customFormat="1" ht="30.75" customHeight="1">
      <c r="A6" s="140" t="s">
        <v>0</v>
      </c>
      <c r="B6" s="143" t="s">
        <v>1</v>
      </c>
      <c r="C6" s="129" t="s">
        <v>144</v>
      </c>
      <c r="D6" s="130"/>
      <c r="E6" s="180" t="s">
        <v>141</v>
      </c>
      <c r="F6" s="183" t="s">
        <v>2</v>
      </c>
      <c r="G6" s="183"/>
      <c r="H6" s="183"/>
      <c r="I6" s="183"/>
      <c r="J6" s="183"/>
      <c r="K6" s="183"/>
      <c r="L6" s="183"/>
      <c r="M6" s="183"/>
      <c r="N6" s="146" t="s">
        <v>232</v>
      </c>
      <c r="O6" s="146"/>
      <c r="P6" s="146"/>
      <c r="Q6" s="146"/>
      <c r="R6" s="146"/>
      <c r="S6" s="146"/>
      <c r="T6" s="146"/>
      <c r="U6" s="146"/>
      <c r="V6" s="146"/>
      <c r="W6" s="146"/>
    </row>
    <row r="7" spans="1:23" s="1" customFormat="1" ht="19.5" customHeight="1">
      <c r="A7" s="141"/>
      <c r="B7" s="144"/>
      <c r="C7" s="131"/>
      <c r="D7" s="132"/>
      <c r="E7" s="181"/>
      <c r="F7" s="138" t="s">
        <v>142</v>
      </c>
      <c r="G7" s="184" t="s">
        <v>150</v>
      </c>
      <c r="H7" s="184"/>
      <c r="I7" s="184"/>
      <c r="J7" s="184"/>
      <c r="K7" s="184"/>
      <c r="L7" s="184"/>
      <c r="M7" s="184"/>
      <c r="N7" s="137" t="s">
        <v>3</v>
      </c>
      <c r="O7" s="137"/>
      <c r="P7" s="137" t="s">
        <v>4</v>
      </c>
      <c r="Q7" s="137"/>
      <c r="R7" s="137" t="s">
        <v>5</v>
      </c>
      <c r="S7" s="137"/>
      <c r="T7" s="137" t="s">
        <v>6</v>
      </c>
      <c r="U7" s="137"/>
      <c r="V7" s="137" t="s">
        <v>172</v>
      </c>
      <c r="W7" s="137"/>
    </row>
    <row r="8" spans="1:23" s="1" customFormat="1" ht="32.25" customHeight="1">
      <c r="A8" s="141"/>
      <c r="B8" s="144"/>
      <c r="C8" s="133"/>
      <c r="D8" s="134"/>
      <c r="E8" s="181"/>
      <c r="F8" s="139"/>
      <c r="G8" s="174" t="s">
        <v>143</v>
      </c>
      <c r="H8" s="174"/>
      <c r="I8" s="174"/>
      <c r="J8" s="174"/>
      <c r="K8" s="175" t="s">
        <v>149</v>
      </c>
      <c r="L8" s="175" t="s">
        <v>7</v>
      </c>
      <c r="M8" s="177" t="s">
        <v>8</v>
      </c>
      <c r="N8" s="10" t="s">
        <v>9</v>
      </c>
      <c r="O8" s="10" t="s">
        <v>10</v>
      </c>
      <c r="P8" s="10" t="s">
        <v>11</v>
      </c>
      <c r="Q8" s="10" t="s">
        <v>12</v>
      </c>
      <c r="R8" s="10" t="s">
        <v>13</v>
      </c>
      <c r="S8" s="10" t="s">
        <v>14</v>
      </c>
      <c r="T8" s="10" t="s">
        <v>15</v>
      </c>
      <c r="U8" s="10" t="s">
        <v>16</v>
      </c>
      <c r="V8" s="10" t="s">
        <v>170</v>
      </c>
      <c r="W8" s="10" t="s">
        <v>171</v>
      </c>
    </row>
    <row r="9" spans="1:23" s="1" customFormat="1" ht="27" customHeight="1">
      <c r="A9" s="141"/>
      <c r="B9" s="144"/>
      <c r="C9" s="143" t="s">
        <v>145</v>
      </c>
      <c r="D9" s="143" t="s">
        <v>146</v>
      </c>
      <c r="E9" s="181"/>
      <c r="F9" s="139"/>
      <c r="G9" s="173" t="s">
        <v>147</v>
      </c>
      <c r="H9" s="174" t="s">
        <v>151</v>
      </c>
      <c r="I9" s="174"/>
      <c r="J9" s="174"/>
      <c r="K9" s="176"/>
      <c r="L9" s="176"/>
      <c r="M9" s="178"/>
      <c r="N9" s="113" t="s">
        <v>18</v>
      </c>
      <c r="O9" s="115" t="s">
        <v>19</v>
      </c>
      <c r="P9" s="115" t="s">
        <v>18</v>
      </c>
      <c r="Q9" s="115" t="s">
        <v>19</v>
      </c>
      <c r="R9" s="115" t="s">
        <v>18</v>
      </c>
      <c r="S9" s="115" t="s">
        <v>19</v>
      </c>
      <c r="T9" s="115" t="s">
        <v>18</v>
      </c>
      <c r="U9" s="115" t="s">
        <v>19</v>
      </c>
      <c r="V9" s="115" t="s">
        <v>18</v>
      </c>
      <c r="W9" s="115" t="s">
        <v>19</v>
      </c>
    </row>
    <row r="10" spans="1:23" s="1" customFormat="1" ht="108" customHeight="1">
      <c r="A10" s="142"/>
      <c r="B10" s="145"/>
      <c r="C10" s="145"/>
      <c r="D10" s="145"/>
      <c r="E10" s="182"/>
      <c r="F10" s="139"/>
      <c r="G10" s="173"/>
      <c r="H10" s="11" t="s">
        <v>148</v>
      </c>
      <c r="I10" s="11" t="s">
        <v>140</v>
      </c>
      <c r="J10" s="11" t="s">
        <v>17</v>
      </c>
      <c r="K10" s="138"/>
      <c r="L10" s="138"/>
      <c r="M10" s="179"/>
      <c r="N10" s="114"/>
      <c r="O10" s="116"/>
      <c r="P10" s="116"/>
      <c r="Q10" s="116"/>
      <c r="R10" s="116"/>
      <c r="S10" s="116"/>
      <c r="T10" s="116"/>
      <c r="U10" s="116"/>
      <c r="V10" s="116"/>
      <c r="W10" s="116"/>
    </row>
    <row r="11" spans="1:23" s="1" customFormat="1" ht="19.5" customHeight="1">
      <c r="A11" s="100">
        <v>1</v>
      </c>
      <c r="B11" s="100">
        <v>2</v>
      </c>
      <c r="C11" s="100">
        <v>3</v>
      </c>
      <c r="D11" s="100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  <c r="U11" s="8">
        <v>21</v>
      </c>
      <c r="V11" s="8">
        <v>22</v>
      </c>
      <c r="W11" s="8">
        <v>23</v>
      </c>
    </row>
    <row r="12" spans="1:23" ht="15.75">
      <c r="A12" s="12" t="s">
        <v>20</v>
      </c>
      <c r="B12" s="13" t="s">
        <v>21</v>
      </c>
      <c r="C12" s="14" t="s">
        <v>166</v>
      </c>
      <c r="D12" s="15" t="s">
        <v>167</v>
      </c>
      <c r="E12" s="16">
        <f aca="true" t="shared" si="0" ref="E12:J12">E13+E27+E31</f>
        <v>1404</v>
      </c>
      <c r="F12" s="17">
        <f t="shared" si="0"/>
        <v>0</v>
      </c>
      <c r="G12" s="16">
        <f t="shared" si="0"/>
        <v>1404</v>
      </c>
      <c r="H12" s="16">
        <f t="shared" si="0"/>
        <v>558</v>
      </c>
      <c r="I12" s="16">
        <f t="shared" si="0"/>
        <v>846</v>
      </c>
      <c r="J12" s="16">
        <f t="shared" si="0"/>
        <v>0</v>
      </c>
      <c r="K12" s="18"/>
      <c r="L12" s="18"/>
      <c r="M12" s="19"/>
      <c r="N12" s="13">
        <f aca="true" t="shared" si="1" ref="N12:U12">N13+N27+N31</f>
        <v>523</v>
      </c>
      <c r="O12" s="13">
        <f t="shared" si="1"/>
        <v>485</v>
      </c>
      <c r="P12" s="13">
        <f t="shared" si="1"/>
        <v>290</v>
      </c>
      <c r="Q12" s="13">
        <f t="shared" si="1"/>
        <v>70</v>
      </c>
      <c r="R12" s="13">
        <f t="shared" si="1"/>
        <v>36</v>
      </c>
      <c r="S12" s="13">
        <f t="shared" si="1"/>
        <v>0</v>
      </c>
      <c r="T12" s="13">
        <f t="shared" si="1"/>
        <v>0</v>
      </c>
      <c r="U12" s="13">
        <f t="shared" si="1"/>
        <v>0</v>
      </c>
      <c r="V12" s="13">
        <f>V13+V27+V31</f>
        <v>0</v>
      </c>
      <c r="W12" s="13">
        <f>W13+W27+W31</f>
        <v>0</v>
      </c>
    </row>
    <row r="13" spans="1:23" ht="47.25">
      <c r="A13" s="20" t="s">
        <v>22</v>
      </c>
      <c r="B13" s="21" t="s">
        <v>23</v>
      </c>
      <c r="C13" s="22" t="s">
        <v>165</v>
      </c>
      <c r="D13" s="23" t="s">
        <v>162</v>
      </c>
      <c r="E13" s="24">
        <f aca="true" t="shared" si="2" ref="E13:J13">SUM(E15:E26)</f>
        <v>946</v>
      </c>
      <c r="F13" s="25">
        <f t="shared" si="2"/>
        <v>0</v>
      </c>
      <c r="G13" s="24">
        <f t="shared" si="2"/>
        <v>946</v>
      </c>
      <c r="H13" s="24">
        <f t="shared" si="2"/>
        <v>417</v>
      </c>
      <c r="I13" s="24">
        <f t="shared" si="2"/>
        <v>529</v>
      </c>
      <c r="J13" s="24">
        <f t="shared" si="2"/>
        <v>0</v>
      </c>
      <c r="K13" s="26"/>
      <c r="L13" s="26"/>
      <c r="M13" s="27"/>
      <c r="N13" s="28">
        <f>N15+N16+N17+N18+N19+N20+N21+N22+N23+N24+N25+N26</f>
        <v>347</v>
      </c>
      <c r="O13" s="28">
        <f aca="true" t="shared" si="3" ref="O13:U13">O15+O16+O17+O18+O19+O20+O21+O22+O23+O24+O25+O26</f>
        <v>324</v>
      </c>
      <c r="P13" s="28">
        <f t="shared" si="3"/>
        <v>222</v>
      </c>
      <c r="Q13" s="28">
        <f t="shared" si="3"/>
        <v>53</v>
      </c>
      <c r="R13" s="28">
        <f t="shared" si="3"/>
        <v>0</v>
      </c>
      <c r="S13" s="28">
        <f t="shared" si="3"/>
        <v>0</v>
      </c>
      <c r="T13" s="28">
        <f t="shared" si="3"/>
        <v>0</v>
      </c>
      <c r="U13" s="28">
        <f t="shared" si="3"/>
        <v>0</v>
      </c>
      <c r="V13" s="97">
        <f>V15+V16+V17+V18+V19+V20+V21+V22+V23+V24+V25+V26</f>
        <v>0</v>
      </c>
      <c r="W13" s="97">
        <f>W15+W16+W17+W18+W19+W20+W21+W22+W23+W24+W25+W26</f>
        <v>0</v>
      </c>
    </row>
    <row r="14" spans="1:23" s="2" customFormat="1" ht="15.75">
      <c r="A14" s="48" t="s">
        <v>24</v>
      </c>
      <c r="B14" s="29" t="s">
        <v>25</v>
      </c>
      <c r="C14" s="30"/>
      <c r="D14" s="30" t="s">
        <v>174</v>
      </c>
      <c r="E14" s="31">
        <f>E15+E16</f>
        <v>195</v>
      </c>
      <c r="F14" s="31">
        <f>F15+F16</f>
        <v>0</v>
      </c>
      <c r="G14" s="32">
        <f>G15+G16</f>
        <v>195</v>
      </c>
      <c r="H14" s="32">
        <f>H15+H16</f>
        <v>81</v>
      </c>
      <c r="I14" s="32">
        <f>I15+I16</f>
        <v>114</v>
      </c>
      <c r="J14" s="33"/>
      <c r="K14" s="33"/>
      <c r="L14" s="33"/>
      <c r="M14" s="34">
        <v>6</v>
      </c>
      <c r="N14" s="35">
        <f>N15+N16</f>
        <v>51</v>
      </c>
      <c r="O14" s="35">
        <f>O15+O16</f>
        <v>69</v>
      </c>
      <c r="P14" s="35">
        <f>P15+P16</f>
        <v>68</v>
      </c>
      <c r="Q14" s="35">
        <f>Q15+Q16</f>
        <v>7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</row>
    <row r="15" spans="1:23" s="2" customFormat="1" ht="15.75">
      <c r="A15" s="56"/>
      <c r="B15" s="36" t="s">
        <v>26</v>
      </c>
      <c r="C15" s="30"/>
      <c r="D15" s="30"/>
      <c r="E15" s="35">
        <f aca="true" t="shared" si="4" ref="E15:E32">F15+G15</f>
        <v>78</v>
      </c>
      <c r="F15" s="35">
        <v>0</v>
      </c>
      <c r="G15" s="28">
        <v>78</v>
      </c>
      <c r="H15" s="35">
        <f>G15-I15</f>
        <v>24</v>
      </c>
      <c r="I15" s="35">
        <v>54</v>
      </c>
      <c r="J15" s="37">
        <v>0</v>
      </c>
      <c r="K15" s="37"/>
      <c r="L15" s="37">
        <v>6</v>
      </c>
      <c r="M15" s="38">
        <v>0</v>
      </c>
      <c r="N15" s="35">
        <v>17</v>
      </c>
      <c r="O15" s="35">
        <v>23</v>
      </c>
      <c r="P15" s="35">
        <v>34</v>
      </c>
      <c r="Q15" s="35">
        <v>4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</row>
    <row r="16" spans="1:23" s="2" customFormat="1" ht="15.75">
      <c r="A16" s="56"/>
      <c r="B16" s="36" t="s">
        <v>27</v>
      </c>
      <c r="C16" s="30"/>
      <c r="D16" s="30"/>
      <c r="E16" s="39">
        <f t="shared" si="4"/>
        <v>117</v>
      </c>
      <c r="F16" s="35">
        <v>0</v>
      </c>
      <c r="G16" s="28">
        <v>117</v>
      </c>
      <c r="H16" s="35">
        <f aca="true" t="shared" si="5" ref="H16:H26">G16-I16</f>
        <v>57</v>
      </c>
      <c r="I16" s="35">
        <v>60</v>
      </c>
      <c r="J16" s="37">
        <v>0</v>
      </c>
      <c r="K16" s="37"/>
      <c r="L16" s="37"/>
      <c r="M16" s="38">
        <v>0</v>
      </c>
      <c r="N16" s="35">
        <v>34</v>
      </c>
      <c r="O16" s="35">
        <v>46</v>
      </c>
      <c r="P16" s="35">
        <v>34</v>
      </c>
      <c r="Q16" s="35">
        <v>3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</row>
    <row r="17" spans="1:23" s="2" customFormat="1" ht="31.5">
      <c r="A17" s="48" t="s">
        <v>28</v>
      </c>
      <c r="B17" s="40" t="s">
        <v>29</v>
      </c>
      <c r="C17" s="30" t="s">
        <v>175</v>
      </c>
      <c r="D17" s="30"/>
      <c r="E17" s="39">
        <f t="shared" si="4"/>
        <v>117</v>
      </c>
      <c r="F17" s="35">
        <v>0</v>
      </c>
      <c r="G17" s="28">
        <v>117</v>
      </c>
      <c r="H17" s="35">
        <f t="shared" si="5"/>
        <v>0</v>
      </c>
      <c r="I17" s="35">
        <v>117</v>
      </c>
      <c r="J17" s="37">
        <v>0</v>
      </c>
      <c r="K17" s="37"/>
      <c r="L17" s="37"/>
      <c r="M17" s="38">
        <v>0</v>
      </c>
      <c r="N17" s="35">
        <v>34</v>
      </c>
      <c r="O17" s="35">
        <v>44</v>
      </c>
      <c r="P17" s="35">
        <v>34</v>
      </c>
      <c r="Q17" s="35">
        <v>5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</row>
    <row r="18" spans="1:23" s="2" customFormat="1" ht="31.5">
      <c r="A18" s="48" t="s">
        <v>30</v>
      </c>
      <c r="B18" s="40" t="s">
        <v>31</v>
      </c>
      <c r="C18" s="30" t="s">
        <v>175</v>
      </c>
      <c r="D18" s="30"/>
      <c r="E18" s="39">
        <f t="shared" si="4"/>
        <v>117</v>
      </c>
      <c r="F18" s="35">
        <v>0</v>
      </c>
      <c r="G18" s="28">
        <v>117</v>
      </c>
      <c r="H18" s="35">
        <f t="shared" si="5"/>
        <v>77</v>
      </c>
      <c r="I18" s="35">
        <v>40</v>
      </c>
      <c r="J18" s="37">
        <v>0</v>
      </c>
      <c r="K18" s="37"/>
      <c r="L18" s="37"/>
      <c r="M18" s="38">
        <v>0</v>
      </c>
      <c r="N18" s="35">
        <v>34</v>
      </c>
      <c r="O18" s="35">
        <v>46</v>
      </c>
      <c r="P18" s="35">
        <v>34</v>
      </c>
      <c r="Q18" s="35">
        <v>3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</row>
    <row r="19" spans="1:23" s="2" customFormat="1" ht="31.5">
      <c r="A19" s="48" t="s">
        <v>32</v>
      </c>
      <c r="B19" s="29" t="s">
        <v>33</v>
      </c>
      <c r="C19" s="30" t="s">
        <v>176</v>
      </c>
      <c r="D19" s="30"/>
      <c r="E19" s="39">
        <f t="shared" si="4"/>
        <v>117</v>
      </c>
      <c r="F19" s="35">
        <v>0</v>
      </c>
      <c r="G19" s="28">
        <v>117</v>
      </c>
      <c r="H19" s="35">
        <f t="shared" si="5"/>
        <v>14</v>
      </c>
      <c r="I19" s="35">
        <v>103</v>
      </c>
      <c r="J19" s="37">
        <v>0</v>
      </c>
      <c r="K19" s="37"/>
      <c r="L19" s="37"/>
      <c r="M19" s="38">
        <v>0</v>
      </c>
      <c r="N19" s="35">
        <v>34</v>
      </c>
      <c r="O19" s="35">
        <v>49</v>
      </c>
      <c r="P19" s="35">
        <v>34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</row>
    <row r="20" spans="1:23" s="2" customFormat="1" ht="31.5">
      <c r="A20" s="48" t="s">
        <v>34</v>
      </c>
      <c r="B20" s="29" t="s">
        <v>35</v>
      </c>
      <c r="C20" s="30" t="s">
        <v>177</v>
      </c>
      <c r="D20" s="30"/>
      <c r="E20" s="35">
        <f t="shared" si="4"/>
        <v>70</v>
      </c>
      <c r="F20" s="35">
        <v>0</v>
      </c>
      <c r="G20" s="28">
        <v>70</v>
      </c>
      <c r="H20" s="35">
        <f t="shared" si="5"/>
        <v>30</v>
      </c>
      <c r="I20" s="35">
        <v>40</v>
      </c>
      <c r="J20" s="37">
        <v>0</v>
      </c>
      <c r="K20" s="37"/>
      <c r="L20" s="37"/>
      <c r="M20" s="38">
        <v>0</v>
      </c>
      <c r="N20" s="35">
        <v>36</v>
      </c>
      <c r="O20" s="35">
        <v>34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</row>
    <row r="21" spans="1:23" s="2" customFormat="1" ht="31.5">
      <c r="A21" s="48" t="s">
        <v>36</v>
      </c>
      <c r="B21" s="40" t="s">
        <v>37</v>
      </c>
      <c r="C21" s="30" t="s">
        <v>177</v>
      </c>
      <c r="D21" s="30"/>
      <c r="E21" s="35">
        <f t="shared" si="4"/>
        <v>78</v>
      </c>
      <c r="F21" s="35">
        <v>0</v>
      </c>
      <c r="G21" s="28">
        <v>78</v>
      </c>
      <c r="H21" s="35">
        <f t="shared" si="5"/>
        <v>38</v>
      </c>
      <c r="I21" s="35">
        <v>40</v>
      </c>
      <c r="J21" s="37">
        <v>0</v>
      </c>
      <c r="K21" s="37"/>
      <c r="L21" s="37"/>
      <c r="M21" s="38">
        <v>0</v>
      </c>
      <c r="N21" s="35">
        <v>52</v>
      </c>
      <c r="O21" s="35">
        <v>26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</row>
    <row r="22" spans="1:23" s="2" customFormat="1" ht="31.5">
      <c r="A22" s="48" t="s">
        <v>38</v>
      </c>
      <c r="B22" s="29" t="s">
        <v>39</v>
      </c>
      <c r="C22" s="30" t="s">
        <v>177</v>
      </c>
      <c r="D22" s="30"/>
      <c r="E22" s="35">
        <f t="shared" si="4"/>
        <v>108</v>
      </c>
      <c r="F22" s="35">
        <v>0</v>
      </c>
      <c r="G22" s="28">
        <v>108</v>
      </c>
      <c r="H22" s="35">
        <f t="shared" si="5"/>
        <v>83</v>
      </c>
      <c r="I22" s="35">
        <v>25</v>
      </c>
      <c r="J22" s="37"/>
      <c r="K22" s="37"/>
      <c r="L22" s="37"/>
      <c r="M22" s="38">
        <v>0</v>
      </c>
      <c r="N22" s="35">
        <v>70</v>
      </c>
      <c r="O22" s="35">
        <v>38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</row>
    <row r="23" spans="1:23" s="2" customFormat="1" ht="31.5">
      <c r="A23" s="48" t="s">
        <v>40</v>
      </c>
      <c r="B23" s="40" t="s">
        <v>41</v>
      </c>
      <c r="C23" s="30" t="s">
        <v>178</v>
      </c>
      <c r="D23" s="30"/>
      <c r="E23" s="35">
        <f t="shared" si="4"/>
        <v>36</v>
      </c>
      <c r="F23" s="35">
        <v>0</v>
      </c>
      <c r="G23" s="28">
        <v>36</v>
      </c>
      <c r="H23" s="35">
        <f t="shared" si="5"/>
        <v>26</v>
      </c>
      <c r="I23" s="35">
        <v>10</v>
      </c>
      <c r="J23" s="37">
        <v>0</v>
      </c>
      <c r="K23" s="37"/>
      <c r="L23" s="37"/>
      <c r="M23" s="38">
        <v>0</v>
      </c>
      <c r="N23" s="35">
        <v>36</v>
      </c>
      <c r="O23" s="35">
        <v>0</v>
      </c>
      <c r="P23" s="35">
        <v>0</v>
      </c>
      <c r="Q23" s="35">
        <v>0</v>
      </c>
      <c r="R23" s="35">
        <v>0</v>
      </c>
      <c r="S23" s="35">
        <f>S24+S25+S28+S27</f>
        <v>0</v>
      </c>
      <c r="T23" s="35">
        <f>T24+T25+T28+T27</f>
        <v>0</v>
      </c>
      <c r="U23" s="35">
        <f>U24+U25+U28+U27</f>
        <v>0</v>
      </c>
      <c r="V23" s="35">
        <f>V24+V25+V28+V27</f>
        <v>0</v>
      </c>
      <c r="W23" s="35">
        <f>W24+W25+W28+W27</f>
        <v>0</v>
      </c>
    </row>
    <row r="24" spans="1:23" s="2" customFormat="1" ht="31.5">
      <c r="A24" s="48" t="s">
        <v>42</v>
      </c>
      <c r="B24" s="29" t="s">
        <v>43</v>
      </c>
      <c r="C24" s="30" t="s">
        <v>175</v>
      </c>
      <c r="D24" s="30"/>
      <c r="E24" s="35">
        <f t="shared" si="4"/>
        <v>36</v>
      </c>
      <c r="F24" s="35">
        <v>0</v>
      </c>
      <c r="G24" s="28">
        <v>36</v>
      </c>
      <c r="H24" s="35">
        <f t="shared" si="5"/>
        <v>16</v>
      </c>
      <c r="I24" s="35">
        <v>20</v>
      </c>
      <c r="J24" s="37">
        <v>0</v>
      </c>
      <c r="K24" s="37"/>
      <c r="L24" s="37"/>
      <c r="M24" s="38">
        <v>0</v>
      </c>
      <c r="N24" s="35">
        <v>0</v>
      </c>
      <c r="O24" s="35">
        <v>0</v>
      </c>
      <c r="P24" s="35">
        <v>34</v>
      </c>
      <c r="Q24" s="35">
        <v>2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</row>
    <row r="25" spans="1:23" s="2" customFormat="1" ht="31.5">
      <c r="A25" s="48" t="s">
        <v>44</v>
      </c>
      <c r="B25" s="29" t="s">
        <v>45</v>
      </c>
      <c r="C25" s="30" t="s">
        <v>175</v>
      </c>
      <c r="D25" s="30"/>
      <c r="E25" s="35">
        <f t="shared" si="4"/>
        <v>36</v>
      </c>
      <c r="F25" s="35">
        <v>0</v>
      </c>
      <c r="G25" s="28">
        <v>36</v>
      </c>
      <c r="H25" s="35">
        <f t="shared" si="5"/>
        <v>26</v>
      </c>
      <c r="I25" s="35">
        <v>10</v>
      </c>
      <c r="J25" s="37">
        <v>0</v>
      </c>
      <c r="K25" s="37"/>
      <c r="L25" s="37"/>
      <c r="M25" s="38">
        <v>0</v>
      </c>
      <c r="N25" s="35">
        <v>0</v>
      </c>
      <c r="O25" s="35">
        <v>0</v>
      </c>
      <c r="P25" s="35">
        <v>0</v>
      </c>
      <c r="Q25" s="35">
        <v>36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</row>
    <row r="26" spans="1:23" s="2" customFormat="1" ht="31.5">
      <c r="A26" s="48" t="s">
        <v>46</v>
      </c>
      <c r="B26" s="29" t="s">
        <v>47</v>
      </c>
      <c r="C26" s="30" t="s">
        <v>176</v>
      </c>
      <c r="D26" s="30"/>
      <c r="E26" s="35">
        <f t="shared" si="4"/>
        <v>36</v>
      </c>
      <c r="F26" s="35">
        <v>0</v>
      </c>
      <c r="G26" s="28">
        <v>36</v>
      </c>
      <c r="H26" s="35">
        <f t="shared" si="5"/>
        <v>26</v>
      </c>
      <c r="I26" s="35">
        <v>10</v>
      </c>
      <c r="J26" s="37">
        <v>0</v>
      </c>
      <c r="K26" s="37"/>
      <c r="L26" s="37"/>
      <c r="M26" s="38">
        <v>0</v>
      </c>
      <c r="N26" s="35">
        <v>0</v>
      </c>
      <c r="O26" s="35">
        <v>18</v>
      </c>
      <c r="P26" s="35">
        <v>18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</row>
    <row r="27" spans="1:23" ht="47.25">
      <c r="A27" s="20" t="s">
        <v>48</v>
      </c>
      <c r="B27" s="21" t="s">
        <v>49</v>
      </c>
      <c r="C27" s="41" t="s">
        <v>164</v>
      </c>
      <c r="D27" s="41" t="s">
        <v>163</v>
      </c>
      <c r="E27" s="42">
        <f aca="true" t="shared" si="6" ref="E27:J27">SUM(E28:E30)</f>
        <v>422</v>
      </c>
      <c r="F27" s="28">
        <f t="shared" si="6"/>
        <v>0</v>
      </c>
      <c r="G27" s="28">
        <f t="shared" si="6"/>
        <v>422</v>
      </c>
      <c r="H27" s="28">
        <f t="shared" si="6"/>
        <v>120</v>
      </c>
      <c r="I27" s="28">
        <f t="shared" si="6"/>
        <v>302</v>
      </c>
      <c r="J27" s="28">
        <f t="shared" si="6"/>
        <v>0</v>
      </c>
      <c r="K27" s="43"/>
      <c r="L27" s="43"/>
      <c r="M27" s="27"/>
      <c r="N27" s="21">
        <f aca="true" t="shared" si="7" ref="N27:W27">SUM(N28:N30)</f>
        <v>176</v>
      </c>
      <c r="O27" s="21">
        <f t="shared" si="7"/>
        <v>161</v>
      </c>
      <c r="P27" s="21">
        <f t="shared" si="7"/>
        <v>68</v>
      </c>
      <c r="Q27" s="21">
        <f t="shared" si="7"/>
        <v>17</v>
      </c>
      <c r="R27" s="21">
        <f t="shared" si="7"/>
        <v>0</v>
      </c>
      <c r="S27" s="21">
        <f t="shared" si="7"/>
        <v>0</v>
      </c>
      <c r="T27" s="21">
        <f t="shared" si="7"/>
        <v>0</v>
      </c>
      <c r="U27" s="21">
        <f t="shared" si="7"/>
        <v>0</v>
      </c>
      <c r="V27" s="21">
        <f t="shared" si="7"/>
        <v>0</v>
      </c>
      <c r="W27" s="21">
        <f t="shared" si="7"/>
        <v>0</v>
      </c>
    </row>
    <row r="28" spans="1:23" ht="37.5" customHeight="1">
      <c r="A28" s="48" t="s">
        <v>50</v>
      </c>
      <c r="B28" s="29" t="s">
        <v>51</v>
      </c>
      <c r="C28" s="30"/>
      <c r="D28" s="30" t="s">
        <v>174</v>
      </c>
      <c r="E28" s="35">
        <f>F28+G28</f>
        <v>234</v>
      </c>
      <c r="F28" s="39">
        <v>0</v>
      </c>
      <c r="G28" s="44">
        <v>234</v>
      </c>
      <c r="H28" s="35">
        <f>G28-I28</f>
        <v>72</v>
      </c>
      <c r="I28" s="35">
        <v>162</v>
      </c>
      <c r="J28" s="37">
        <v>0</v>
      </c>
      <c r="K28" s="37"/>
      <c r="L28" s="37">
        <v>6</v>
      </c>
      <c r="M28" s="38">
        <v>6</v>
      </c>
      <c r="N28" s="35">
        <v>104</v>
      </c>
      <c r="O28" s="35">
        <v>71</v>
      </c>
      <c r="P28" s="35">
        <v>51</v>
      </c>
      <c r="Q28" s="35">
        <v>8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</row>
    <row r="29" spans="1:23" ht="31.5">
      <c r="A29" s="48" t="s">
        <v>52</v>
      </c>
      <c r="B29" s="29" t="s">
        <v>53</v>
      </c>
      <c r="C29" s="30" t="s">
        <v>177</v>
      </c>
      <c r="D29" s="30"/>
      <c r="E29" s="35">
        <f>F29+G29</f>
        <v>100</v>
      </c>
      <c r="F29" s="39">
        <v>0</v>
      </c>
      <c r="G29" s="44">
        <v>100</v>
      </c>
      <c r="H29" s="35">
        <f>G29-I29</f>
        <v>20</v>
      </c>
      <c r="I29" s="35">
        <v>80</v>
      </c>
      <c r="J29" s="37">
        <v>0</v>
      </c>
      <c r="K29" s="37"/>
      <c r="L29" s="37"/>
      <c r="M29" s="38">
        <v>0</v>
      </c>
      <c r="N29" s="35">
        <v>36</v>
      </c>
      <c r="O29" s="35">
        <v>64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</row>
    <row r="30" spans="1:23" ht="15.75">
      <c r="A30" s="48" t="s">
        <v>54</v>
      </c>
      <c r="B30" s="40" t="s">
        <v>55</v>
      </c>
      <c r="C30" s="30"/>
      <c r="D30" s="30" t="s">
        <v>174</v>
      </c>
      <c r="E30" s="39">
        <f>F30+G30</f>
        <v>88</v>
      </c>
      <c r="F30" s="39">
        <v>0</v>
      </c>
      <c r="G30" s="44">
        <v>88</v>
      </c>
      <c r="H30" s="35">
        <f>G30-I30</f>
        <v>28</v>
      </c>
      <c r="I30" s="35">
        <v>60</v>
      </c>
      <c r="J30" s="37">
        <v>0</v>
      </c>
      <c r="K30" s="37"/>
      <c r="L30" s="37">
        <v>6</v>
      </c>
      <c r="M30" s="38">
        <v>6</v>
      </c>
      <c r="N30" s="35">
        <v>36</v>
      </c>
      <c r="O30" s="35">
        <v>26</v>
      </c>
      <c r="P30" s="35">
        <v>17</v>
      </c>
      <c r="Q30" s="35">
        <v>9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</row>
    <row r="31" spans="1:23" ht="47.25">
      <c r="A31" s="45" t="s">
        <v>56</v>
      </c>
      <c r="B31" s="21" t="s">
        <v>57</v>
      </c>
      <c r="C31" s="41" t="s">
        <v>58</v>
      </c>
      <c r="D31" s="41"/>
      <c r="E31" s="42">
        <f aca="true" t="shared" si="8" ref="E31:J31">E32</f>
        <v>36</v>
      </c>
      <c r="F31" s="42">
        <f t="shared" si="8"/>
        <v>0</v>
      </c>
      <c r="G31" s="28">
        <f t="shared" si="8"/>
        <v>36</v>
      </c>
      <c r="H31" s="28">
        <f t="shared" si="8"/>
        <v>21</v>
      </c>
      <c r="I31" s="28">
        <f t="shared" si="8"/>
        <v>15</v>
      </c>
      <c r="J31" s="28">
        <f t="shared" si="8"/>
        <v>0</v>
      </c>
      <c r="K31" s="46"/>
      <c r="L31" s="46"/>
      <c r="M31" s="47"/>
      <c r="N31" s="98">
        <f aca="true" t="shared" si="9" ref="N31:W31">SUM(N32:N32)</f>
        <v>0</v>
      </c>
      <c r="O31" s="98">
        <f t="shared" si="9"/>
        <v>0</v>
      </c>
      <c r="P31" s="98">
        <f t="shared" si="9"/>
        <v>0</v>
      </c>
      <c r="Q31" s="98">
        <f t="shared" si="9"/>
        <v>0</v>
      </c>
      <c r="R31" s="98">
        <f t="shared" si="9"/>
        <v>36</v>
      </c>
      <c r="S31" s="98">
        <f t="shared" si="9"/>
        <v>0</v>
      </c>
      <c r="T31" s="98">
        <f t="shared" si="9"/>
        <v>0</v>
      </c>
      <c r="U31" s="98">
        <f t="shared" si="9"/>
        <v>0</v>
      </c>
      <c r="V31" s="98">
        <f t="shared" si="9"/>
        <v>0</v>
      </c>
      <c r="W31" s="98">
        <f t="shared" si="9"/>
        <v>0</v>
      </c>
    </row>
    <row r="32" spans="1:23" ht="31.5" customHeight="1">
      <c r="A32" s="48" t="s">
        <v>59</v>
      </c>
      <c r="B32" s="29" t="s">
        <v>60</v>
      </c>
      <c r="C32" s="30" t="s">
        <v>179</v>
      </c>
      <c r="D32" s="30"/>
      <c r="E32" s="39">
        <f t="shared" si="4"/>
        <v>36</v>
      </c>
      <c r="F32" s="39">
        <v>0</v>
      </c>
      <c r="G32" s="49">
        <v>36</v>
      </c>
      <c r="H32" s="50">
        <f>G32-I32</f>
        <v>21</v>
      </c>
      <c r="I32" s="50">
        <v>15</v>
      </c>
      <c r="J32" s="37">
        <v>0</v>
      </c>
      <c r="K32" s="51"/>
      <c r="L32" s="51"/>
      <c r="M32" s="52">
        <v>0</v>
      </c>
      <c r="N32" s="51">
        <v>0</v>
      </c>
      <c r="O32" s="35">
        <v>0</v>
      </c>
      <c r="P32" s="35">
        <v>0</v>
      </c>
      <c r="Q32" s="35">
        <v>0</v>
      </c>
      <c r="R32" s="35">
        <v>36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</row>
    <row r="33" spans="1:23" ht="31.5">
      <c r="A33" s="53" t="s">
        <v>61</v>
      </c>
      <c r="B33" s="54" t="s">
        <v>62</v>
      </c>
      <c r="C33" s="41" t="s">
        <v>230</v>
      </c>
      <c r="D33" s="41" t="s">
        <v>226</v>
      </c>
      <c r="E33" s="28">
        <f aca="true" t="shared" si="10" ref="E33:K33">E34+E40+E43</f>
        <v>5328</v>
      </c>
      <c r="F33" s="28">
        <f t="shared" si="10"/>
        <v>237</v>
      </c>
      <c r="G33" s="28">
        <f t="shared" si="10"/>
        <v>5055</v>
      </c>
      <c r="H33" s="28">
        <f t="shared" si="10"/>
        <v>1717</v>
      </c>
      <c r="I33" s="28">
        <f t="shared" si="10"/>
        <v>926</v>
      </c>
      <c r="J33" s="28">
        <f t="shared" si="10"/>
        <v>60</v>
      </c>
      <c r="K33" s="28">
        <f t="shared" si="10"/>
        <v>2448</v>
      </c>
      <c r="L33" s="28"/>
      <c r="M33" s="27"/>
      <c r="N33" s="98">
        <f>N34+N40+N43</f>
        <v>89</v>
      </c>
      <c r="O33" s="98">
        <f aca="true" t="shared" si="11" ref="O33:U33">O34+O40+O43</f>
        <v>379</v>
      </c>
      <c r="P33" s="98">
        <f t="shared" si="11"/>
        <v>322</v>
      </c>
      <c r="Q33" s="98">
        <f t="shared" si="11"/>
        <v>686</v>
      </c>
      <c r="R33" s="98">
        <f t="shared" si="11"/>
        <v>576</v>
      </c>
      <c r="S33" s="98">
        <f t="shared" si="11"/>
        <v>798</v>
      </c>
      <c r="T33" s="98">
        <f t="shared" si="11"/>
        <v>606</v>
      </c>
      <c r="U33" s="98">
        <f t="shared" si="11"/>
        <v>792</v>
      </c>
      <c r="V33" s="98">
        <f>V34+V40+V43</f>
        <v>576</v>
      </c>
      <c r="W33" s="98">
        <f>W34+W40+W43</f>
        <v>468</v>
      </c>
    </row>
    <row r="34" spans="1:23" ht="47.25">
      <c r="A34" s="45" t="s">
        <v>63</v>
      </c>
      <c r="B34" s="21" t="s">
        <v>64</v>
      </c>
      <c r="C34" s="55" t="s">
        <v>221</v>
      </c>
      <c r="D34" s="55"/>
      <c r="E34" s="28">
        <f aca="true" t="shared" si="12" ref="E34:K34">SUM(E35:E39)</f>
        <v>504</v>
      </c>
      <c r="F34" s="28">
        <f t="shared" si="12"/>
        <v>98</v>
      </c>
      <c r="G34" s="28">
        <f t="shared" si="12"/>
        <v>406</v>
      </c>
      <c r="H34" s="28">
        <f t="shared" si="12"/>
        <v>222</v>
      </c>
      <c r="I34" s="28">
        <f t="shared" si="12"/>
        <v>184</v>
      </c>
      <c r="J34" s="28">
        <f t="shared" si="12"/>
        <v>0</v>
      </c>
      <c r="K34" s="28">
        <f t="shared" si="12"/>
        <v>0</v>
      </c>
      <c r="L34" s="43"/>
      <c r="M34" s="27">
        <f>SUM(M35:M38)</f>
        <v>0</v>
      </c>
      <c r="N34" s="44">
        <f>SUM(N35:N39)</f>
        <v>0</v>
      </c>
      <c r="O34" s="44">
        <f aca="true" t="shared" si="13" ref="O34:U34">SUM(O35:O39)</f>
        <v>0</v>
      </c>
      <c r="P34" s="44">
        <f t="shared" si="13"/>
        <v>0</v>
      </c>
      <c r="Q34" s="44">
        <f t="shared" si="13"/>
        <v>76</v>
      </c>
      <c r="R34" s="44">
        <f t="shared" si="13"/>
        <v>68</v>
      </c>
      <c r="S34" s="44">
        <f t="shared" si="13"/>
        <v>80</v>
      </c>
      <c r="T34" s="44">
        <f t="shared" si="13"/>
        <v>114</v>
      </c>
      <c r="U34" s="44">
        <f t="shared" si="13"/>
        <v>60</v>
      </c>
      <c r="V34" s="44">
        <f>SUM(V35:V39)</f>
        <v>80</v>
      </c>
      <c r="W34" s="44">
        <f>SUM(W35:W39)</f>
        <v>26</v>
      </c>
    </row>
    <row r="35" spans="1:23" ht="31.5">
      <c r="A35" s="29" t="s">
        <v>65</v>
      </c>
      <c r="B35" s="29" t="s">
        <v>66</v>
      </c>
      <c r="C35" s="30" t="s">
        <v>180</v>
      </c>
      <c r="D35" s="30"/>
      <c r="E35" s="35">
        <f>F35+G35</f>
        <v>36</v>
      </c>
      <c r="F35" s="35">
        <v>4</v>
      </c>
      <c r="G35" s="44">
        <v>32</v>
      </c>
      <c r="H35" s="35">
        <f>G35-I35</f>
        <v>26</v>
      </c>
      <c r="I35" s="35">
        <v>6</v>
      </c>
      <c r="J35" s="37">
        <v>0</v>
      </c>
      <c r="K35" s="37"/>
      <c r="L35" s="37"/>
      <c r="M35" s="38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57">
        <v>36</v>
      </c>
      <c r="U35" s="57">
        <v>0</v>
      </c>
      <c r="V35" s="57">
        <v>0</v>
      </c>
      <c r="W35" s="57">
        <v>0</v>
      </c>
    </row>
    <row r="36" spans="1:23" ht="31.5">
      <c r="A36" s="29" t="s">
        <v>67</v>
      </c>
      <c r="B36" s="29" t="s">
        <v>31</v>
      </c>
      <c r="C36" s="30" t="s">
        <v>175</v>
      </c>
      <c r="D36" s="30"/>
      <c r="E36" s="35">
        <f aca="true" t="shared" si="14" ref="E36:E42">F36+G36</f>
        <v>36</v>
      </c>
      <c r="F36" s="35">
        <v>4</v>
      </c>
      <c r="G36" s="44">
        <v>32</v>
      </c>
      <c r="H36" s="35">
        <f>G36-I36</f>
        <v>28</v>
      </c>
      <c r="I36" s="35">
        <v>4</v>
      </c>
      <c r="J36" s="37">
        <v>0</v>
      </c>
      <c r="K36" s="37"/>
      <c r="L36" s="37"/>
      <c r="M36" s="38">
        <v>0</v>
      </c>
      <c r="N36" s="35">
        <v>0</v>
      </c>
      <c r="O36" s="35">
        <v>0</v>
      </c>
      <c r="P36" s="35">
        <v>0</v>
      </c>
      <c r="Q36" s="35">
        <v>36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</row>
    <row r="37" spans="1:23" ht="33.75" customHeight="1">
      <c r="A37" s="29" t="s">
        <v>68</v>
      </c>
      <c r="B37" s="29" t="s">
        <v>152</v>
      </c>
      <c r="C37" s="30" t="s">
        <v>181</v>
      </c>
      <c r="D37" s="30"/>
      <c r="E37" s="35">
        <f t="shared" si="14"/>
        <v>200</v>
      </c>
      <c r="F37" s="35">
        <v>40</v>
      </c>
      <c r="G37" s="44">
        <v>160</v>
      </c>
      <c r="H37" s="35">
        <f>G37-I37</f>
        <v>114</v>
      </c>
      <c r="I37" s="35">
        <v>46</v>
      </c>
      <c r="J37" s="37">
        <v>0</v>
      </c>
      <c r="K37" s="37"/>
      <c r="L37" s="37"/>
      <c r="M37" s="38">
        <v>0</v>
      </c>
      <c r="N37" s="35">
        <v>0</v>
      </c>
      <c r="O37" s="35">
        <v>0</v>
      </c>
      <c r="P37" s="35">
        <v>0</v>
      </c>
      <c r="Q37" s="35">
        <v>20</v>
      </c>
      <c r="R37" s="35">
        <v>34</v>
      </c>
      <c r="S37" s="35">
        <v>24</v>
      </c>
      <c r="T37" s="57">
        <v>36</v>
      </c>
      <c r="U37" s="57">
        <v>30</v>
      </c>
      <c r="V37" s="57">
        <v>40</v>
      </c>
      <c r="W37" s="57">
        <v>16</v>
      </c>
    </row>
    <row r="38" spans="1:23" ht="31.5" customHeight="1">
      <c r="A38" s="29" t="s">
        <v>69</v>
      </c>
      <c r="B38" s="29" t="s">
        <v>33</v>
      </c>
      <c r="C38" s="30" t="s">
        <v>181</v>
      </c>
      <c r="D38" s="30"/>
      <c r="E38" s="35">
        <f t="shared" si="14"/>
        <v>160</v>
      </c>
      <c r="F38" s="35">
        <v>40</v>
      </c>
      <c r="G38" s="44">
        <v>120</v>
      </c>
      <c r="H38" s="35">
        <f>G38-I38</f>
        <v>10</v>
      </c>
      <c r="I38" s="35">
        <v>110</v>
      </c>
      <c r="J38" s="37">
        <v>0</v>
      </c>
      <c r="K38" s="37"/>
      <c r="L38" s="37"/>
      <c r="M38" s="38">
        <v>0</v>
      </c>
      <c r="N38" s="35">
        <v>0</v>
      </c>
      <c r="O38" s="35">
        <v>0</v>
      </c>
      <c r="P38" s="35">
        <v>0</v>
      </c>
      <c r="Q38" s="35">
        <v>20</v>
      </c>
      <c r="R38" s="35">
        <v>34</v>
      </c>
      <c r="S38" s="35">
        <v>24</v>
      </c>
      <c r="T38" s="57">
        <v>17</v>
      </c>
      <c r="U38" s="57">
        <v>15</v>
      </c>
      <c r="V38" s="57">
        <v>40</v>
      </c>
      <c r="W38" s="57">
        <v>10</v>
      </c>
    </row>
    <row r="39" spans="1:23" ht="25.5" customHeight="1">
      <c r="A39" s="29" t="s">
        <v>153</v>
      </c>
      <c r="B39" s="29" t="s">
        <v>154</v>
      </c>
      <c r="C39" s="30" t="s">
        <v>182</v>
      </c>
      <c r="D39" s="30"/>
      <c r="E39" s="35">
        <f t="shared" si="14"/>
        <v>72</v>
      </c>
      <c r="F39" s="35">
        <v>10</v>
      </c>
      <c r="G39" s="44">
        <v>62</v>
      </c>
      <c r="H39" s="35">
        <f>G39-I39</f>
        <v>44</v>
      </c>
      <c r="I39" s="35">
        <v>18</v>
      </c>
      <c r="J39" s="37">
        <v>0</v>
      </c>
      <c r="K39" s="37"/>
      <c r="L39" s="37"/>
      <c r="M39" s="38">
        <v>0</v>
      </c>
      <c r="N39" s="37">
        <v>0</v>
      </c>
      <c r="O39" s="35">
        <v>0</v>
      </c>
      <c r="P39" s="35">
        <v>0</v>
      </c>
      <c r="Q39" s="35">
        <v>0</v>
      </c>
      <c r="R39" s="35">
        <v>0</v>
      </c>
      <c r="S39" s="35">
        <v>32</v>
      </c>
      <c r="T39" s="57">
        <v>25</v>
      </c>
      <c r="U39" s="57">
        <v>15</v>
      </c>
      <c r="V39" s="57">
        <v>0</v>
      </c>
      <c r="W39" s="57">
        <v>0</v>
      </c>
    </row>
    <row r="40" spans="1:23" ht="47.25">
      <c r="A40" s="45" t="s">
        <v>70</v>
      </c>
      <c r="B40" s="21" t="s">
        <v>71</v>
      </c>
      <c r="C40" s="97" t="s">
        <v>72</v>
      </c>
      <c r="D40" s="97"/>
      <c r="E40" s="28">
        <f aca="true" t="shared" si="15" ref="E40:J40">SUM(E41:E42)</f>
        <v>180</v>
      </c>
      <c r="F40" s="28">
        <f t="shared" si="15"/>
        <v>30</v>
      </c>
      <c r="G40" s="28">
        <f t="shared" si="15"/>
        <v>150</v>
      </c>
      <c r="H40" s="28">
        <f t="shared" si="15"/>
        <v>76</v>
      </c>
      <c r="I40" s="28">
        <f t="shared" si="15"/>
        <v>74</v>
      </c>
      <c r="J40" s="28">
        <f t="shared" si="15"/>
        <v>0</v>
      </c>
      <c r="K40" s="43"/>
      <c r="L40" s="43"/>
      <c r="M40" s="27">
        <f aca="true" t="shared" si="16" ref="M40:W40">SUM(M41:M42)</f>
        <v>0</v>
      </c>
      <c r="N40" s="43">
        <f t="shared" si="16"/>
        <v>0</v>
      </c>
      <c r="O40" s="98">
        <f t="shared" si="16"/>
        <v>0</v>
      </c>
      <c r="P40" s="98">
        <f t="shared" si="16"/>
        <v>0</v>
      </c>
      <c r="Q40" s="98">
        <f t="shared" si="16"/>
        <v>104</v>
      </c>
      <c r="R40" s="98">
        <f t="shared" si="16"/>
        <v>69</v>
      </c>
      <c r="S40" s="98">
        <f t="shared" si="16"/>
        <v>7</v>
      </c>
      <c r="T40" s="98">
        <f t="shared" si="16"/>
        <v>0</v>
      </c>
      <c r="U40" s="98">
        <f t="shared" si="16"/>
        <v>0</v>
      </c>
      <c r="V40" s="98">
        <f t="shared" si="16"/>
        <v>0</v>
      </c>
      <c r="W40" s="98">
        <f t="shared" si="16"/>
        <v>0</v>
      </c>
    </row>
    <row r="41" spans="1:23" ht="33" customHeight="1">
      <c r="A41" s="29" t="s">
        <v>73</v>
      </c>
      <c r="B41" s="29" t="s">
        <v>74</v>
      </c>
      <c r="C41" s="30" t="s">
        <v>183</v>
      </c>
      <c r="D41" s="30"/>
      <c r="E41" s="35">
        <f t="shared" si="14"/>
        <v>108</v>
      </c>
      <c r="F41" s="35">
        <v>20</v>
      </c>
      <c r="G41" s="35">
        <v>88</v>
      </c>
      <c r="H41" s="35">
        <f>G41-I41</f>
        <v>48</v>
      </c>
      <c r="I41" s="59">
        <v>40</v>
      </c>
      <c r="J41" s="60">
        <v>0</v>
      </c>
      <c r="K41" s="60"/>
      <c r="L41" s="60"/>
      <c r="M41" s="38">
        <v>0</v>
      </c>
      <c r="N41" s="57">
        <v>0</v>
      </c>
      <c r="O41" s="57">
        <v>0</v>
      </c>
      <c r="P41" s="57">
        <v>0</v>
      </c>
      <c r="Q41" s="57">
        <v>50</v>
      </c>
      <c r="R41" s="57">
        <v>51</v>
      </c>
      <c r="S41" s="57">
        <v>7</v>
      </c>
      <c r="T41" s="57">
        <v>0</v>
      </c>
      <c r="U41" s="57">
        <v>0</v>
      </c>
      <c r="V41" s="57">
        <v>0</v>
      </c>
      <c r="W41" s="57">
        <v>0</v>
      </c>
    </row>
    <row r="42" spans="1:23" ht="63">
      <c r="A42" s="29" t="s">
        <v>75</v>
      </c>
      <c r="B42" s="29" t="s">
        <v>94</v>
      </c>
      <c r="C42" s="30" t="s">
        <v>184</v>
      </c>
      <c r="D42" s="30"/>
      <c r="E42" s="35">
        <f t="shared" si="14"/>
        <v>72</v>
      </c>
      <c r="F42" s="35">
        <v>10</v>
      </c>
      <c r="G42" s="35">
        <v>62</v>
      </c>
      <c r="H42" s="35">
        <f>G42-I42</f>
        <v>28</v>
      </c>
      <c r="I42" s="50">
        <v>34</v>
      </c>
      <c r="J42" s="51">
        <v>0</v>
      </c>
      <c r="K42" s="51"/>
      <c r="L42" s="51"/>
      <c r="M42" s="38">
        <v>0</v>
      </c>
      <c r="N42" s="35">
        <v>0</v>
      </c>
      <c r="O42" s="35">
        <v>0</v>
      </c>
      <c r="P42" s="35">
        <v>0</v>
      </c>
      <c r="Q42" s="35">
        <v>54</v>
      </c>
      <c r="R42" s="35">
        <v>18</v>
      </c>
      <c r="S42" s="35">
        <v>0</v>
      </c>
      <c r="T42" s="57">
        <v>0</v>
      </c>
      <c r="U42" s="57">
        <v>0</v>
      </c>
      <c r="V42" s="57">
        <v>0</v>
      </c>
      <c r="W42" s="57">
        <v>0</v>
      </c>
    </row>
    <row r="43" spans="1:23" ht="28.5" customHeight="1">
      <c r="A43" s="61" t="s">
        <v>76</v>
      </c>
      <c r="B43" s="62" t="s">
        <v>77</v>
      </c>
      <c r="C43" s="62" t="s">
        <v>224</v>
      </c>
      <c r="D43" s="62" t="s">
        <v>226</v>
      </c>
      <c r="E43" s="13">
        <f aca="true" t="shared" si="17" ref="E43:K43">E59+E44</f>
        <v>4644</v>
      </c>
      <c r="F43" s="13">
        <f t="shared" si="17"/>
        <v>109</v>
      </c>
      <c r="G43" s="13">
        <f t="shared" si="17"/>
        <v>4499</v>
      </c>
      <c r="H43" s="13">
        <f t="shared" si="17"/>
        <v>1419</v>
      </c>
      <c r="I43" s="13">
        <f t="shared" si="17"/>
        <v>668</v>
      </c>
      <c r="J43" s="13">
        <f t="shared" si="17"/>
        <v>60</v>
      </c>
      <c r="K43" s="13">
        <f t="shared" si="17"/>
        <v>2448</v>
      </c>
      <c r="L43" s="63"/>
      <c r="M43" s="63"/>
      <c r="N43" s="13">
        <f aca="true" t="shared" si="18" ref="N43:W43">N59+N44</f>
        <v>89</v>
      </c>
      <c r="O43" s="13">
        <f t="shared" si="18"/>
        <v>379</v>
      </c>
      <c r="P43" s="13">
        <f t="shared" si="18"/>
        <v>322</v>
      </c>
      <c r="Q43" s="13">
        <f t="shared" si="18"/>
        <v>506</v>
      </c>
      <c r="R43" s="13">
        <f t="shared" si="18"/>
        <v>439</v>
      </c>
      <c r="S43" s="13">
        <f t="shared" si="18"/>
        <v>711</v>
      </c>
      <c r="T43" s="13">
        <f t="shared" si="18"/>
        <v>492</v>
      </c>
      <c r="U43" s="13">
        <f t="shared" si="18"/>
        <v>732</v>
      </c>
      <c r="V43" s="13">
        <f t="shared" si="18"/>
        <v>496</v>
      </c>
      <c r="W43" s="13">
        <f t="shared" si="18"/>
        <v>442</v>
      </c>
    </row>
    <row r="44" spans="1:23" ht="31.5">
      <c r="A44" s="64" t="s">
        <v>78</v>
      </c>
      <c r="B44" s="45" t="s">
        <v>79</v>
      </c>
      <c r="C44" s="55" t="s">
        <v>223</v>
      </c>
      <c r="D44" s="55" t="s">
        <v>225</v>
      </c>
      <c r="E44" s="13">
        <f aca="true" t="shared" si="19" ref="E44:K44">SUM(E45:E58)</f>
        <v>902</v>
      </c>
      <c r="F44" s="13">
        <f t="shared" si="19"/>
        <v>68</v>
      </c>
      <c r="G44" s="13">
        <f t="shared" si="19"/>
        <v>798</v>
      </c>
      <c r="H44" s="13">
        <f t="shared" si="19"/>
        <v>476</v>
      </c>
      <c r="I44" s="13">
        <f t="shared" si="19"/>
        <v>358</v>
      </c>
      <c r="J44" s="13">
        <f t="shared" si="19"/>
        <v>0</v>
      </c>
      <c r="K44" s="13">
        <f t="shared" si="19"/>
        <v>0</v>
      </c>
      <c r="L44" s="13"/>
      <c r="M44" s="13"/>
      <c r="N44" s="13">
        <f aca="true" t="shared" si="20" ref="N44:W44">SUM(N45:N58)</f>
        <v>89</v>
      </c>
      <c r="O44" s="13">
        <f t="shared" si="20"/>
        <v>215</v>
      </c>
      <c r="P44" s="13">
        <f t="shared" si="20"/>
        <v>159</v>
      </c>
      <c r="Q44" s="13">
        <f t="shared" si="20"/>
        <v>119</v>
      </c>
      <c r="R44" s="13">
        <f t="shared" si="20"/>
        <v>119</v>
      </c>
      <c r="S44" s="13">
        <f t="shared" si="20"/>
        <v>129</v>
      </c>
      <c r="T44" s="13">
        <f t="shared" si="20"/>
        <v>36</v>
      </c>
      <c r="U44" s="13">
        <f t="shared" si="20"/>
        <v>0</v>
      </c>
      <c r="V44" s="13">
        <f t="shared" si="20"/>
        <v>0</v>
      </c>
      <c r="W44" s="13">
        <f t="shared" si="20"/>
        <v>0</v>
      </c>
    </row>
    <row r="45" spans="1:23" ht="20.25" customHeight="1">
      <c r="A45" s="29" t="s">
        <v>80</v>
      </c>
      <c r="B45" s="29" t="s">
        <v>185</v>
      </c>
      <c r="C45" s="30"/>
      <c r="D45" s="30" t="s">
        <v>222</v>
      </c>
      <c r="E45" s="39">
        <f aca="true" t="shared" si="21" ref="E45:E58">F45+G45</f>
        <v>72</v>
      </c>
      <c r="F45" s="39">
        <v>10</v>
      </c>
      <c r="G45" s="44">
        <v>62</v>
      </c>
      <c r="H45" s="35">
        <f>G45-I45</f>
        <v>22</v>
      </c>
      <c r="I45" s="35">
        <v>40</v>
      </c>
      <c r="J45" s="35">
        <v>0</v>
      </c>
      <c r="K45" s="65"/>
      <c r="L45" s="37"/>
      <c r="M45" s="38">
        <v>6</v>
      </c>
      <c r="N45" s="35">
        <v>0</v>
      </c>
      <c r="O45" s="35">
        <v>48</v>
      </c>
      <c r="P45" s="35">
        <v>24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</row>
    <row r="46" spans="1:23" ht="30.75" customHeight="1">
      <c r="A46" s="29" t="s">
        <v>81</v>
      </c>
      <c r="B46" s="29" t="s">
        <v>83</v>
      </c>
      <c r="C46" s="30"/>
      <c r="D46" s="30" t="s">
        <v>186</v>
      </c>
      <c r="E46" s="35">
        <f t="shared" si="21"/>
        <v>126</v>
      </c>
      <c r="F46" s="39">
        <v>10</v>
      </c>
      <c r="G46" s="44">
        <v>116</v>
      </c>
      <c r="H46" s="35">
        <f aca="true" t="shared" si="22" ref="H46:H58">G46-I46</f>
        <v>58</v>
      </c>
      <c r="I46" s="35">
        <v>58</v>
      </c>
      <c r="J46" s="35">
        <v>0</v>
      </c>
      <c r="K46" s="65"/>
      <c r="L46" s="37">
        <v>12</v>
      </c>
      <c r="M46" s="38">
        <v>6</v>
      </c>
      <c r="N46" s="35">
        <v>0</v>
      </c>
      <c r="O46" s="35">
        <v>0</v>
      </c>
      <c r="P46" s="35">
        <v>34</v>
      </c>
      <c r="Q46" s="35">
        <v>51</v>
      </c>
      <c r="R46" s="35">
        <v>20</v>
      </c>
      <c r="S46" s="35">
        <v>21</v>
      </c>
      <c r="T46" s="35">
        <v>0</v>
      </c>
      <c r="U46" s="35">
        <v>0</v>
      </c>
      <c r="V46" s="35">
        <v>0</v>
      </c>
      <c r="W46" s="35">
        <v>0</v>
      </c>
    </row>
    <row r="47" spans="1:23" ht="47.25">
      <c r="A47" s="29" t="s">
        <v>82</v>
      </c>
      <c r="B47" s="29" t="s">
        <v>87</v>
      </c>
      <c r="C47" s="30" t="s">
        <v>175</v>
      </c>
      <c r="D47" s="30"/>
      <c r="E47" s="39">
        <f t="shared" si="21"/>
        <v>92</v>
      </c>
      <c r="F47" s="39">
        <v>10</v>
      </c>
      <c r="G47" s="44">
        <v>82</v>
      </c>
      <c r="H47" s="35">
        <f t="shared" si="22"/>
        <v>41</v>
      </c>
      <c r="I47" s="35">
        <v>41</v>
      </c>
      <c r="J47" s="35">
        <v>0</v>
      </c>
      <c r="K47" s="65"/>
      <c r="L47" s="37"/>
      <c r="M47" s="38">
        <v>0</v>
      </c>
      <c r="N47" s="35">
        <v>0</v>
      </c>
      <c r="O47" s="35">
        <v>48</v>
      </c>
      <c r="P47" s="35">
        <v>17</v>
      </c>
      <c r="Q47" s="35">
        <v>27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</row>
    <row r="48" spans="1:23" ht="23.25" customHeight="1">
      <c r="A48" s="29" t="s">
        <v>84</v>
      </c>
      <c r="B48" s="29" t="s">
        <v>85</v>
      </c>
      <c r="C48" s="30" t="s">
        <v>176</v>
      </c>
      <c r="D48" s="30"/>
      <c r="E48" s="39">
        <f t="shared" si="21"/>
        <v>92</v>
      </c>
      <c r="F48" s="39">
        <v>10</v>
      </c>
      <c r="G48" s="44">
        <v>82</v>
      </c>
      <c r="H48" s="35">
        <f t="shared" si="22"/>
        <v>41</v>
      </c>
      <c r="I48" s="35">
        <v>41</v>
      </c>
      <c r="J48" s="35">
        <v>0</v>
      </c>
      <c r="K48" s="65"/>
      <c r="L48" s="37"/>
      <c r="M48" s="38">
        <v>0</v>
      </c>
      <c r="N48" s="35">
        <v>36</v>
      </c>
      <c r="O48" s="35">
        <v>44</v>
      </c>
      <c r="P48" s="35">
        <v>12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</row>
    <row r="49" spans="1:23" ht="60.75" customHeight="1">
      <c r="A49" s="29" t="s">
        <v>86</v>
      </c>
      <c r="B49" s="29" t="s">
        <v>187</v>
      </c>
      <c r="C49" s="30"/>
      <c r="D49" s="30" t="s">
        <v>227</v>
      </c>
      <c r="E49" s="35">
        <f t="shared" si="21"/>
        <v>72</v>
      </c>
      <c r="F49" s="39">
        <v>4</v>
      </c>
      <c r="G49" s="44">
        <v>68</v>
      </c>
      <c r="H49" s="35">
        <f t="shared" si="22"/>
        <v>56</v>
      </c>
      <c r="I49" s="35">
        <v>12</v>
      </c>
      <c r="J49" s="35">
        <v>0</v>
      </c>
      <c r="K49" s="65"/>
      <c r="L49" s="37">
        <v>12</v>
      </c>
      <c r="M49" s="38">
        <v>6</v>
      </c>
      <c r="N49" s="35">
        <v>0</v>
      </c>
      <c r="O49" s="35">
        <v>0</v>
      </c>
      <c r="P49" s="35">
        <v>0</v>
      </c>
      <c r="Q49" s="35">
        <v>41</v>
      </c>
      <c r="R49" s="35">
        <v>31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</row>
    <row r="50" spans="1:23" ht="32.25" customHeight="1">
      <c r="A50" s="29" t="s">
        <v>88</v>
      </c>
      <c r="B50" s="29" t="s">
        <v>188</v>
      </c>
      <c r="C50" s="30" t="s">
        <v>177</v>
      </c>
      <c r="D50" s="30"/>
      <c r="E50" s="35">
        <f t="shared" si="21"/>
        <v>56</v>
      </c>
      <c r="F50" s="39">
        <v>4</v>
      </c>
      <c r="G50" s="44">
        <v>52</v>
      </c>
      <c r="H50" s="35">
        <f t="shared" si="22"/>
        <v>33</v>
      </c>
      <c r="I50" s="35">
        <v>19</v>
      </c>
      <c r="J50" s="35">
        <v>0</v>
      </c>
      <c r="K50" s="65"/>
      <c r="L50" s="37"/>
      <c r="M50" s="38">
        <v>0</v>
      </c>
      <c r="N50" s="35">
        <v>36</v>
      </c>
      <c r="O50" s="35">
        <v>20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</row>
    <row r="51" spans="1:23" ht="48.75" customHeight="1">
      <c r="A51" s="29" t="s">
        <v>89</v>
      </c>
      <c r="B51" s="29" t="s">
        <v>189</v>
      </c>
      <c r="C51" s="30"/>
      <c r="D51" s="30" t="s">
        <v>222</v>
      </c>
      <c r="E51" s="35">
        <f t="shared" si="21"/>
        <v>72</v>
      </c>
      <c r="F51" s="39">
        <v>4</v>
      </c>
      <c r="G51" s="44">
        <v>68</v>
      </c>
      <c r="H51" s="35">
        <f t="shared" si="22"/>
        <v>31</v>
      </c>
      <c r="I51" s="35">
        <v>37</v>
      </c>
      <c r="J51" s="35">
        <v>0</v>
      </c>
      <c r="K51" s="65"/>
      <c r="L51" s="37"/>
      <c r="M51" s="38">
        <v>6</v>
      </c>
      <c r="N51" s="35">
        <v>0</v>
      </c>
      <c r="O51" s="35">
        <v>0</v>
      </c>
      <c r="P51" s="35">
        <v>72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</row>
    <row r="52" spans="1:23" ht="34.5" customHeight="1">
      <c r="A52" s="29" t="s">
        <v>90</v>
      </c>
      <c r="B52" s="29" t="s">
        <v>190</v>
      </c>
      <c r="C52" s="30" t="s">
        <v>177</v>
      </c>
      <c r="D52" s="30"/>
      <c r="E52" s="35">
        <f t="shared" si="21"/>
        <v>72</v>
      </c>
      <c r="F52" s="39">
        <v>4</v>
      </c>
      <c r="G52" s="44">
        <v>68</v>
      </c>
      <c r="H52" s="35">
        <f t="shared" si="22"/>
        <v>56</v>
      </c>
      <c r="I52" s="35">
        <v>12</v>
      </c>
      <c r="J52" s="35">
        <v>0</v>
      </c>
      <c r="K52" s="65"/>
      <c r="L52" s="37"/>
      <c r="M52" s="38">
        <v>0</v>
      </c>
      <c r="N52" s="35">
        <v>17</v>
      </c>
      <c r="O52" s="35">
        <v>55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</row>
    <row r="53" spans="1:23" ht="32.25" customHeight="1">
      <c r="A53" s="29" t="s">
        <v>91</v>
      </c>
      <c r="B53" s="101" t="s">
        <v>191</v>
      </c>
      <c r="C53" s="30" t="s">
        <v>192</v>
      </c>
      <c r="D53" s="30"/>
      <c r="E53" s="35">
        <f t="shared" si="21"/>
        <v>36</v>
      </c>
      <c r="F53" s="39">
        <v>4</v>
      </c>
      <c r="G53" s="44">
        <v>32</v>
      </c>
      <c r="H53" s="35">
        <f t="shared" si="22"/>
        <v>20</v>
      </c>
      <c r="I53" s="35">
        <v>12</v>
      </c>
      <c r="J53" s="35">
        <v>0</v>
      </c>
      <c r="K53" s="65"/>
      <c r="L53" s="37"/>
      <c r="M53" s="38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36</v>
      </c>
      <c r="T53" s="35">
        <v>0</v>
      </c>
      <c r="U53" s="35">
        <v>0</v>
      </c>
      <c r="V53" s="35">
        <v>0</v>
      </c>
      <c r="W53" s="35">
        <v>0</v>
      </c>
    </row>
    <row r="54" spans="1:23" ht="44.25" customHeight="1">
      <c r="A54" s="29" t="s">
        <v>92</v>
      </c>
      <c r="B54" s="29" t="s">
        <v>193</v>
      </c>
      <c r="C54" s="30" t="s">
        <v>192</v>
      </c>
      <c r="D54" s="95"/>
      <c r="E54" s="35">
        <f t="shared" si="21"/>
        <v>36</v>
      </c>
      <c r="F54" s="39">
        <v>4</v>
      </c>
      <c r="G54" s="44">
        <v>32</v>
      </c>
      <c r="H54" s="35">
        <f t="shared" si="22"/>
        <v>22</v>
      </c>
      <c r="I54" s="35">
        <v>10</v>
      </c>
      <c r="J54" s="35">
        <v>0</v>
      </c>
      <c r="K54" s="65"/>
      <c r="L54" s="37"/>
      <c r="M54" s="38">
        <v>0</v>
      </c>
      <c r="N54" s="35">
        <v>0</v>
      </c>
      <c r="O54" s="35">
        <v>0</v>
      </c>
      <c r="P54" s="35">
        <v>0</v>
      </c>
      <c r="Q54" s="35">
        <v>0</v>
      </c>
      <c r="R54" s="35">
        <v>17</v>
      </c>
      <c r="S54" s="35">
        <v>19</v>
      </c>
      <c r="T54" s="35">
        <v>0</v>
      </c>
      <c r="U54" s="35">
        <v>0</v>
      </c>
      <c r="V54" s="35">
        <v>0</v>
      </c>
      <c r="W54" s="35">
        <v>0</v>
      </c>
    </row>
    <row r="55" spans="1:23" ht="29.25" customHeight="1">
      <c r="A55" s="29" t="s">
        <v>93</v>
      </c>
      <c r="B55" s="40" t="s">
        <v>96</v>
      </c>
      <c r="C55" s="30" t="s">
        <v>192</v>
      </c>
      <c r="D55" s="30"/>
      <c r="E55" s="35">
        <f t="shared" si="21"/>
        <v>36</v>
      </c>
      <c r="F55" s="39">
        <v>4</v>
      </c>
      <c r="G55" s="44">
        <v>32</v>
      </c>
      <c r="H55" s="35">
        <f t="shared" si="22"/>
        <v>22</v>
      </c>
      <c r="I55" s="67">
        <v>10</v>
      </c>
      <c r="J55" s="35">
        <v>0</v>
      </c>
      <c r="K55" s="68"/>
      <c r="L55" s="69"/>
      <c r="M55" s="38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36</v>
      </c>
      <c r="T55" s="35">
        <v>0</v>
      </c>
      <c r="U55" s="35">
        <v>0</v>
      </c>
      <c r="V55" s="35">
        <v>0</v>
      </c>
      <c r="W55" s="35">
        <v>0</v>
      </c>
    </row>
    <row r="56" spans="1:23" ht="32.25" customHeight="1">
      <c r="A56" s="29" t="s">
        <v>95</v>
      </c>
      <c r="B56" s="29" t="s">
        <v>97</v>
      </c>
      <c r="C56" s="30" t="s">
        <v>192</v>
      </c>
      <c r="D56" s="95"/>
      <c r="E56" s="35">
        <f t="shared" si="21"/>
        <v>68</v>
      </c>
      <c r="F56" s="39">
        <v>0</v>
      </c>
      <c r="G56" s="44">
        <v>68</v>
      </c>
      <c r="H56" s="35">
        <f t="shared" si="22"/>
        <v>60</v>
      </c>
      <c r="I56" s="67">
        <v>8</v>
      </c>
      <c r="J56" s="35">
        <v>0</v>
      </c>
      <c r="K56" s="68"/>
      <c r="L56" s="69"/>
      <c r="M56" s="38">
        <v>0</v>
      </c>
      <c r="N56" s="35">
        <v>0</v>
      </c>
      <c r="O56" s="35">
        <v>0</v>
      </c>
      <c r="P56" s="35">
        <v>0</v>
      </c>
      <c r="Q56" s="35">
        <v>0</v>
      </c>
      <c r="R56" s="35">
        <v>51</v>
      </c>
      <c r="S56" s="35">
        <v>17</v>
      </c>
      <c r="T56" s="35">
        <v>0</v>
      </c>
      <c r="U56" s="35">
        <v>0</v>
      </c>
      <c r="V56" s="35">
        <v>0</v>
      </c>
      <c r="W56" s="35">
        <v>0</v>
      </c>
    </row>
    <row r="57" spans="1:23" ht="33.75" customHeight="1">
      <c r="A57" s="29"/>
      <c r="B57" s="29" t="s">
        <v>155</v>
      </c>
      <c r="C57" s="30"/>
      <c r="D57" s="30"/>
      <c r="E57" s="35">
        <v>36</v>
      </c>
      <c r="F57" s="39">
        <v>0</v>
      </c>
      <c r="G57" s="44">
        <v>0</v>
      </c>
      <c r="H57" s="35">
        <v>0</v>
      </c>
      <c r="I57" s="67">
        <v>36</v>
      </c>
      <c r="J57" s="35">
        <v>0</v>
      </c>
      <c r="K57" s="68"/>
      <c r="L57" s="69"/>
      <c r="M57" s="38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</row>
    <row r="58" spans="1:23" ht="29.25" customHeight="1">
      <c r="A58" s="29" t="s">
        <v>156</v>
      </c>
      <c r="B58" s="29" t="s">
        <v>157</v>
      </c>
      <c r="C58" s="30" t="s">
        <v>180</v>
      </c>
      <c r="D58" s="95"/>
      <c r="E58" s="35">
        <f t="shared" si="21"/>
        <v>36</v>
      </c>
      <c r="F58" s="39">
        <v>0</v>
      </c>
      <c r="G58" s="44">
        <v>36</v>
      </c>
      <c r="H58" s="35">
        <f t="shared" si="22"/>
        <v>14</v>
      </c>
      <c r="I58" s="67">
        <v>22</v>
      </c>
      <c r="J58" s="35">
        <v>0</v>
      </c>
      <c r="K58" s="68"/>
      <c r="L58" s="69"/>
      <c r="M58" s="38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36</v>
      </c>
      <c r="U58" s="35">
        <v>0</v>
      </c>
      <c r="V58" s="35">
        <v>0</v>
      </c>
      <c r="W58" s="35">
        <v>0</v>
      </c>
    </row>
    <row r="59" spans="1:23" ht="37.5" customHeight="1">
      <c r="A59" s="64" t="s">
        <v>98</v>
      </c>
      <c r="B59" s="21" t="s">
        <v>99</v>
      </c>
      <c r="C59" s="55" t="s">
        <v>219</v>
      </c>
      <c r="D59" s="55" t="s">
        <v>220</v>
      </c>
      <c r="E59" s="97">
        <f aca="true" t="shared" si="23" ref="E59:K59">E60+E65+E69+E73+E77</f>
        <v>3742</v>
      </c>
      <c r="F59" s="97">
        <f t="shared" si="23"/>
        <v>41</v>
      </c>
      <c r="G59" s="28">
        <f t="shared" si="23"/>
        <v>3701</v>
      </c>
      <c r="H59" s="97">
        <f t="shared" si="23"/>
        <v>943</v>
      </c>
      <c r="I59" s="97">
        <f t="shared" si="23"/>
        <v>310</v>
      </c>
      <c r="J59" s="97">
        <f t="shared" si="23"/>
        <v>60</v>
      </c>
      <c r="K59" s="97">
        <f t="shared" si="23"/>
        <v>2448</v>
      </c>
      <c r="L59" s="43"/>
      <c r="M59" s="27"/>
      <c r="N59" s="98">
        <f>N60+N65+N69+N73+N77</f>
        <v>0</v>
      </c>
      <c r="O59" s="98">
        <f aca="true" t="shared" si="24" ref="O59:W59">O60+O65+O69+O73+O77</f>
        <v>164</v>
      </c>
      <c r="P59" s="98">
        <f t="shared" si="24"/>
        <v>163</v>
      </c>
      <c r="Q59" s="98">
        <f t="shared" si="24"/>
        <v>387</v>
      </c>
      <c r="R59" s="98">
        <f t="shared" si="24"/>
        <v>320</v>
      </c>
      <c r="S59" s="98">
        <f t="shared" si="24"/>
        <v>582</v>
      </c>
      <c r="T59" s="98">
        <f t="shared" si="24"/>
        <v>456</v>
      </c>
      <c r="U59" s="98">
        <f t="shared" si="24"/>
        <v>732</v>
      </c>
      <c r="V59" s="98">
        <f t="shared" si="24"/>
        <v>496</v>
      </c>
      <c r="W59" s="98">
        <f t="shared" si="24"/>
        <v>442</v>
      </c>
    </row>
    <row r="60" spans="1:23" ht="153" customHeight="1">
      <c r="A60" s="20" t="s">
        <v>100</v>
      </c>
      <c r="B60" s="21" t="s">
        <v>194</v>
      </c>
      <c r="C60" s="102"/>
      <c r="D60" s="102" t="s">
        <v>195</v>
      </c>
      <c r="E60" s="97">
        <f aca="true" t="shared" si="25" ref="E60:M60">SUM(E61:E64)</f>
        <v>742</v>
      </c>
      <c r="F60" s="97">
        <f t="shared" si="25"/>
        <v>15</v>
      </c>
      <c r="G60" s="28">
        <f t="shared" si="25"/>
        <v>727</v>
      </c>
      <c r="H60" s="28">
        <f t="shared" si="25"/>
        <v>207</v>
      </c>
      <c r="I60" s="28">
        <f t="shared" si="25"/>
        <v>52</v>
      </c>
      <c r="J60" s="28">
        <f t="shared" si="25"/>
        <v>20</v>
      </c>
      <c r="K60" s="28">
        <f t="shared" si="25"/>
        <v>468</v>
      </c>
      <c r="L60" s="43">
        <v>12</v>
      </c>
      <c r="M60" s="27">
        <f t="shared" si="25"/>
        <v>6</v>
      </c>
      <c r="N60" s="98">
        <f>SUM(N61:N64)</f>
        <v>0</v>
      </c>
      <c r="O60" s="98">
        <f aca="true" t="shared" si="26" ref="O60:W60">SUM(O61:O64)</f>
        <v>0</v>
      </c>
      <c r="P60" s="98">
        <f t="shared" si="26"/>
        <v>0</v>
      </c>
      <c r="Q60" s="98">
        <f t="shared" si="26"/>
        <v>0</v>
      </c>
      <c r="R60" s="98">
        <f t="shared" si="26"/>
        <v>320</v>
      </c>
      <c r="S60" s="98">
        <f t="shared" si="26"/>
        <v>422</v>
      </c>
      <c r="T60" s="98">
        <f t="shared" si="26"/>
        <v>0</v>
      </c>
      <c r="U60" s="98">
        <f t="shared" si="26"/>
        <v>0</v>
      </c>
      <c r="V60" s="98">
        <f t="shared" si="26"/>
        <v>0</v>
      </c>
      <c r="W60" s="98">
        <f t="shared" si="26"/>
        <v>0</v>
      </c>
    </row>
    <row r="61" spans="1:23" ht="70.5" customHeight="1">
      <c r="A61" s="29" t="s">
        <v>101</v>
      </c>
      <c r="B61" s="29" t="s">
        <v>196</v>
      </c>
      <c r="C61" s="135"/>
      <c r="D61" s="135" t="s">
        <v>186</v>
      </c>
      <c r="E61" s="35">
        <f>F61+G61</f>
        <v>184</v>
      </c>
      <c r="F61" s="35">
        <v>10</v>
      </c>
      <c r="G61" s="44">
        <v>174</v>
      </c>
      <c r="H61" s="35">
        <f>G61-I61</f>
        <v>150</v>
      </c>
      <c r="I61" s="35">
        <v>24</v>
      </c>
      <c r="J61" s="37">
        <v>0</v>
      </c>
      <c r="K61" s="37"/>
      <c r="L61" s="37">
        <v>6</v>
      </c>
      <c r="M61" s="156">
        <v>6</v>
      </c>
      <c r="N61" s="35">
        <v>0</v>
      </c>
      <c r="O61" s="35">
        <v>0</v>
      </c>
      <c r="P61" s="35">
        <v>0</v>
      </c>
      <c r="Q61" s="35">
        <v>0</v>
      </c>
      <c r="R61" s="35">
        <v>153</v>
      </c>
      <c r="S61" s="35">
        <v>31</v>
      </c>
      <c r="T61" s="57">
        <v>0</v>
      </c>
      <c r="U61" s="57">
        <v>0</v>
      </c>
      <c r="V61" s="57">
        <v>0</v>
      </c>
      <c r="W61" s="57">
        <v>0</v>
      </c>
    </row>
    <row r="62" spans="1:23" ht="49.5" customHeight="1">
      <c r="A62" s="29" t="s">
        <v>102</v>
      </c>
      <c r="B62" s="29" t="s">
        <v>197</v>
      </c>
      <c r="C62" s="136"/>
      <c r="D62" s="136"/>
      <c r="E62" s="35">
        <f>F62+G62</f>
        <v>90</v>
      </c>
      <c r="F62" s="35">
        <v>5</v>
      </c>
      <c r="G62" s="44">
        <v>85</v>
      </c>
      <c r="H62" s="35">
        <f>G62-I62</f>
        <v>57</v>
      </c>
      <c r="I62" s="35">
        <v>28</v>
      </c>
      <c r="J62" s="37">
        <v>20</v>
      </c>
      <c r="K62" s="37"/>
      <c r="L62" s="37">
        <v>6</v>
      </c>
      <c r="M62" s="157"/>
      <c r="N62" s="35">
        <v>0</v>
      </c>
      <c r="O62" s="35">
        <v>0</v>
      </c>
      <c r="P62" s="35">
        <v>0</v>
      </c>
      <c r="Q62" s="35">
        <v>0</v>
      </c>
      <c r="R62" s="35">
        <v>65</v>
      </c>
      <c r="S62" s="35">
        <v>25</v>
      </c>
      <c r="T62" s="57">
        <v>0</v>
      </c>
      <c r="U62" s="57">
        <v>0</v>
      </c>
      <c r="V62" s="57">
        <v>0</v>
      </c>
      <c r="W62" s="57">
        <v>0</v>
      </c>
    </row>
    <row r="63" spans="1:23" ht="35.25" customHeight="1">
      <c r="A63" s="29" t="s">
        <v>103</v>
      </c>
      <c r="B63" s="29" t="s">
        <v>198</v>
      </c>
      <c r="C63" s="30" t="s">
        <v>183</v>
      </c>
      <c r="D63" s="95"/>
      <c r="E63" s="35">
        <f>F63+G63</f>
        <v>180</v>
      </c>
      <c r="F63" s="35">
        <v>0</v>
      </c>
      <c r="G63" s="44">
        <v>180</v>
      </c>
      <c r="H63" s="35">
        <v>0</v>
      </c>
      <c r="I63" s="35">
        <v>0</v>
      </c>
      <c r="J63" s="37">
        <v>0</v>
      </c>
      <c r="K63" s="37">
        <f>G63</f>
        <v>180</v>
      </c>
      <c r="L63" s="37"/>
      <c r="M63" s="38"/>
      <c r="N63" s="35">
        <v>0</v>
      </c>
      <c r="O63" s="35">
        <v>0</v>
      </c>
      <c r="P63" s="35">
        <v>0</v>
      </c>
      <c r="Q63" s="35">
        <v>0</v>
      </c>
      <c r="R63" s="35">
        <v>102</v>
      </c>
      <c r="S63" s="35">
        <v>78</v>
      </c>
      <c r="T63" s="57">
        <v>0</v>
      </c>
      <c r="U63" s="57">
        <v>0</v>
      </c>
      <c r="V63" s="57">
        <v>0</v>
      </c>
      <c r="W63" s="57">
        <v>0</v>
      </c>
    </row>
    <row r="64" spans="1:23" ht="48" customHeight="1">
      <c r="A64" s="29" t="s">
        <v>105</v>
      </c>
      <c r="B64" s="29" t="s">
        <v>106</v>
      </c>
      <c r="C64" s="30" t="s">
        <v>183</v>
      </c>
      <c r="D64" s="95"/>
      <c r="E64" s="35">
        <f>F64+G64</f>
        <v>288</v>
      </c>
      <c r="F64" s="35">
        <v>0</v>
      </c>
      <c r="G64" s="44">
        <v>288</v>
      </c>
      <c r="H64" s="35">
        <v>0</v>
      </c>
      <c r="I64" s="35">
        <v>0</v>
      </c>
      <c r="J64" s="37">
        <v>0</v>
      </c>
      <c r="K64" s="37">
        <f>G64</f>
        <v>288</v>
      </c>
      <c r="L64" s="37"/>
      <c r="M64" s="38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288</v>
      </c>
      <c r="T64" s="57">
        <v>0</v>
      </c>
      <c r="U64" s="57">
        <v>0</v>
      </c>
      <c r="V64" s="57">
        <v>0</v>
      </c>
      <c r="W64" s="57">
        <v>0</v>
      </c>
    </row>
    <row r="65" spans="1:23" ht="81.75" customHeight="1">
      <c r="A65" s="20" t="s">
        <v>107</v>
      </c>
      <c r="B65" s="21" t="s">
        <v>199</v>
      </c>
      <c r="C65" s="102"/>
      <c r="D65" s="102" t="s">
        <v>200</v>
      </c>
      <c r="E65" s="28">
        <f aca="true" t="shared" si="27" ref="E65:M65">SUM(E66:E68)</f>
        <v>796</v>
      </c>
      <c r="F65" s="28">
        <f t="shared" si="27"/>
        <v>6</v>
      </c>
      <c r="G65" s="28">
        <f t="shared" si="27"/>
        <v>790</v>
      </c>
      <c r="H65" s="28">
        <f t="shared" si="27"/>
        <v>216</v>
      </c>
      <c r="I65" s="28">
        <f t="shared" si="27"/>
        <v>34</v>
      </c>
      <c r="J65" s="28">
        <f t="shared" si="27"/>
        <v>20</v>
      </c>
      <c r="K65" s="28">
        <f t="shared" si="27"/>
        <v>540</v>
      </c>
      <c r="L65" s="43">
        <v>18</v>
      </c>
      <c r="M65" s="27">
        <f t="shared" si="27"/>
        <v>6</v>
      </c>
      <c r="N65" s="98">
        <f>SUM(N66:N68)</f>
        <v>0</v>
      </c>
      <c r="O65" s="98">
        <f aca="true" t="shared" si="28" ref="O65:W65">SUM(O66:O68)</f>
        <v>0</v>
      </c>
      <c r="P65" s="98">
        <f t="shared" si="28"/>
        <v>0</v>
      </c>
      <c r="Q65" s="98">
        <f t="shared" si="28"/>
        <v>0</v>
      </c>
      <c r="R65" s="98">
        <f t="shared" si="28"/>
        <v>0</v>
      </c>
      <c r="S65" s="98">
        <f t="shared" si="28"/>
        <v>160</v>
      </c>
      <c r="T65" s="98">
        <f t="shared" si="28"/>
        <v>456</v>
      </c>
      <c r="U65" s="98">
        <f t="shared" si="28"/>
        <v>180</v>
      </c>
      <c r="V65" s="98">
        <f t="shared" si="28"/>
        <v>0</v>
      </c>
      <c r="W65" s="98">
        <f t="shared" si="28"/>
        <v>0</v>
      </c>
    </row>
    <row r="66" spans="1:23" ht="47.25" customHeight="1">
      <c r="A66" s="29" t="s">
        <v>108</v>
      </c>
      <c r="B66" s="29" t="s">
        <v>201</v>
      </c>
      <c r="C66" s="95"/>
      <c r="D66" s="95" t="s">
        <v>202</v>
      </c>
      <c r="E66" s="35">
        <f>F66+G66</f>
        <v>256</v>
      </c>
      <c r="F66" s="35">
        <v>6</v>
      </c>
      <c r="G66" s="44">
        <v>250</v>
      </c>
      <c r="H66" s="35">
        <f>G66-I66</f>
        <v>216</v>
      </c>
      <c r="I66" s="35">
        <v>34</v>
      </c>
      <c r="J66" s="37">
        <v>20</v>
      </c>
      <c r="K66" s="37"/>
      <c r="L66" s="37">
        <v>6</v>
      </c>
      <c r="M66" s="38">
        <v>6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112</v>
      </c>
      <c r="T66" s="57">
        <v>144</v>
      </c>
      <c r="U66" s="57">
        <v>0</v>
      </c>
      <c r="V66" s="57">
        <v>0</v>
      </c>
      <c r="W66" s="57">
        <v>0</v>
      </c>
    </row>
    <row r="67" spans="1:23" ht="30.75" customHeight="1">
      <c r="A67" s="29" t="s">
        <v>158</v>
      </c>
      <c r="B67" s="29" t="s">
        <v>198</v>
      </c>
      <c r="C67" s="95" t="s">
        <v>203</v>
      </c>
      <c r="D67" s="95"/>
      <c r="E67" s="35">
        <f>F67+G67</f>
        <v>180</v>
      </c>
      <c r="F67" s="35">
        <v>0</v>
      </c>
      <c r="G67" s="44">
        <v>180</v>
      </c>
      <c r="H67" s="35"/>
      <c r="I67" s="35"/>
      <c r="J67" s="70"/>
      <c r="K67" s="37">
        <f>G67</f>
        <v>180</v>
      </c>
      <c r="L67" s="37"/>
      <c r="M67" s="38"/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48</v>
      </c>
      <c r="T67" s="57">
        <v>132</v>
      </c>
      <c r="U67" s="57">
        <v>0</v>
      </c>
      <c r="V67" s="57">
        <v>0</v>
      </c>
      <c r="W67" s="57">
        <v>0</v>
      </c>
    </row>
    <row r="68" spans="1:23" ht="45.75" customHeight="1">
      <c r="A68" s="29" t="s">
        <v>109</v>
      </c>
      <c r="B68" s="29" t="s">
        <v>106</v>
      </c>
      <c r="C68" s="95" t="s">
        <v>204</v>
      </c>
      <c r="D68" s="95"/>
      <c r="E68" s="35">
        <f>F68+G68</f>
        <v>360</v>
      </c>
      <c r="F68" s="35">
        <v>0</v>
      </c>
      <c r="G68" s="44">
        <v>360</v>
      </c>
      <c r="H68" s="35"/>
      <c r="I68" s="35">
        <v>0</v>
      </c>
      <c r="J68" s="37">
        <v>0</v>
      </c>
      <c r="K68" s="37">
        <f>G68</f>
        <v>360</v>
      </c>
      <c r="L68" s="37"/>
      <c r="M68" s="38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57">
        <v>180</v>
      </c>
      <c r="U68" s="57">
        <v>180</v>
      </c>
      <c r="V68" s="57">
        <v>0</v>
      </c>
      <c r="W68" s="57">
        <v>0</v>
      </c>
    </row>
    <row r="69" spans="1:23" ht="132.75" customHeight="1">
      <c r="A69" s="20" t="s">
        <v>110</v>
      </c>
      <c r="B69" s="21" t="s">
        <v>205</v>
      </c>
      <c r="C69" s="102"/>
      <c r="D69" s="102" t="s">
        <v>206</v>
      </c>
      <c r="E69" s="28">
        <f aca="true" t="shared" si="29" ref="E69:K69">SUM(E70:E72)</f>
        <v>768</v>
      </c>
      <c r="F69" s="28">
        <f t="shared" si="29"/>
        <v>6</v>
      </c>
      <c r="G69" s="28">
        <f t="shared" si="29"/>
        <v>762</v>
      </c>
      <c r="H69" s="28">
        <f t="shared" si="29"/>
        <v>250</v>
      </c>
      <c r="I69" s="28">
        <f t="shared" si="29"/>
        <v>44</v>
      </c>
      <c r="J69" s="28">
        <f t="shared" si="29"/>
        <v>20</v>
      </c>
      <c r="K69" s="28">
        <f t="shared" si="29"/>
        <v>468</v>
      </c>
      <c r="L69" s="43">
        <v>12</v>
      </c>
      <c r="M69" s="27">
        <v>6</v>
      </c>
      <c r="N69" s="98">
        <f>SUM(N70:N72)</f>
        <v>0</v>
      </c>
      <c r="O69" s="98">
        <f aca="true" t="shared" si="30" ref="O69:W69">SUM(O70:O72)</f>
        <v>0</v>
      </c>
      <c r="P69" s="98">
        <f t="shared" si="30"/>
        <v>0</v>
      </c>
      <c r="Q69" s="98">
        <f t="shared" si="30"/>
        <v>0</v>
      </c>
      <c r="R69" s="98">
        <f t="shared" si="30"/>
        <v>0</v>
      </c>
      <c r="S69" s="98">
        <f t="shared" si="30"/>
        <v>0</v>
      </c>
      <c r="T69" s="98">
        <f t="shared" si="30"/>
        <v>0</v>
      </c>
      <c r="U69" s="98">
        <f t="shared" si="30"/>
        <v>552</v>
      </c>
      <c r="V69" s="98">
        <f t="shared" si="30"/>
        <v>216</v>
      </c>
      <c r="W69" s="98">
        <f t="shared" si="30"/>
        <v>0</v>
      </c>
    </row>
    <row r="70" spans="1:23" ht="68.25" customHeight="1">
      <c r="A70" s="29" t="s">
        <v>111</v>
      </c>
      <c r="B70" s="29" t="s">
        <v>207</v>
      </c>
      <c r="C70" s="95"/>
      <c r="D70" s="95" t="s">
        <v>208</v>
      </c>
      <c r="E70" s="35">
        <f>F70+G70</f>
        <v>300</v>
      </c>
      <c r="F70" s="35">
        <v>6</v>
      </c>
      <c r="G70" s="44">
        <v>294</v>
      </c>
      <c r="H70" s="35">
        <f>G70-I70</f>
        <v>250</v>
      </c>
      <c r="I70" s="35">
        <v>44</v>
      </c>
      <c r="J70" s="37">
        <v>20</v>
      </c>
      <c r="K70" s="37">
        <v>0</v>
      </c>
      <c r="L70" s="58">
        <v>18</v>
      </c>
      <c r="M70" s="111">
        <v>6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57">
        <v>0</v>
      </c>
      <c r="U70" s="57">
        <v>300</v>
      </c>
      <c r="V70" s="57">
        <v>0</v>
      </c>
      <c r="W70" s="57">
        <v>0</v>
      </c>
    </row>
    <row r="71" spans="1:23" ht="34.5" customHeight="1">
      <c r="A71" s="29" t="s">
        <v>159</v>
      </c>
      <c r="B71" s="29" t="s">
        <v>104</v>
      </c>
      <c r="C71" s="95" t="s">
        <v>204</v>
      </c>
      <c r="D71" s="95"/>
      <c r="E71" s="35">
        <f>F71+G71</f>
        <v>180</v>
      </c>
      <c r="F71" s="35">
        <v>0</v>
      </c>
      <c r="G71" s="44">
        <v>180</v>
      </c>
      <c r="H71" s="35">
        <v>0</v>
      </c>
      <c r="I71" s="35">
        <v>0</v>
      </c>
      <c r="J71" s="37">
        <v>0</v>
      </c>
      <c r="K71" s="37">
        <f>G71</f>
        <v>180</v>
      </c>
      <c r="L71" s="58"/>
      <c r="M71" s="110"/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57">
        <v>0</v>
      </c>
      <c r="U71" s="57">
        <v>180</v>
      </c>
      <c r="V71" s="57">
        <v>0</v>
      </c>
      <c r="W71" s="57">
        <v>0</v>
      </c>
    </row>
    <row r="72" spans="1:23" ht="51" customHeight="1">
      <c r="A72" s="29" t="s">
        <v>112</v>
      </c>
      <c r="B72" s="29" t="s">
        <v>106</v>
      </c>
      <c r="C72" s="95" t="s">
        <v>209</v>
      </c>
      <c r="D72" s="95"/>
      <c r="E72" s="35">
        <f>F72+G72</f>
        <v>288</v>
      </c>
      <c r="F72" s="35">
        <v>0</v>
      </c>
      <c r="G72" s="44">
        <v>288</v>
      </c>
      <c r="H72" s="35">
        <v>0</v>
      </c>
      <c r="I72" s="35">
        <v>0</v>
      </c>
      <c r="J72" s="37">
        <v>0</v>
      </c>
      <c r="K72" s="37">
        <f>G72</f>
        <v>288</v>
      </c>
      <c r="L72" s="37"/>
      <c r="M72" s="38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57">
        <v>0</v>
      </c>
      <c r="U72" s="57">
        <v>72</v>
      </c>
      <c r="V72" s="57">
        <v>216</v>
      </c>
      <c r="W72" s="57">
        <v>0</v>
      </c>
    </row>
    <row r="73" spans="1:23" ht="96.75" customHeight="1">
      <c r="A73" s="20" t="s">
        <v>113</v>
      </c>
      <c r="B73" s="21" t="s">
        <v>210</v>
      </c>
      <c r="C73" s="102"/>
      <c r="D73" s="102" t="s">
        <v>211</v>
      </c>
      <c r="E73" s="44">
        <f aca="true" t="shared" si="31" ref="E73:K73">SUM(E74:E76)</f>
        <v>722</v>
      </c>
      <c r="F73" s="44">
        <f t="shared" si="31"/>
        <v>4</v>
      </c>
      <c r="G73" s="44">
        <f t="shared" si="31"/>
        <v>718</v>
      </c>
      <c r="H73" s="44">
        <f t="shared" si="31"/>
        <v>180</v>
      </c>
      <c r="I73" s="44">
        <f t="shared" si="31"/>
        <v>70</v>
      </c>
      <c r="J73" s="44">
        <f t="shared" si="31"/>
        <v>0</v>
      </c>
      <c r="K73" s="44">
        <f t="shared" si="31"/>
        <v>468</v>
      </c>
      <c r="L73" s="46">
        <v>6</v>
      </c>
      <c r="M73" s="47">
        <v>6</v>
      </c>
      <c r="N73" s="44">
        <f>SUM(N74:N76)</f>
        <v>0</v>
      </c>
      <c r="O73" s="44">
        <f aca="true" t="shared" si="32" ref="O73:W73">SUM(O74:O76)</f>
        <v>0</v>
      </c>
      <c r="P73" s="44">
        <f t="shared" si="32"/>
        <v>0</v>
      </c>
      <c r="Q73" s="44">
        <f t="shared" si="32"/>
        <v>0</v>
      </c>
      <c r="R73" s="44">
        <f t="shared" si="32"/>
        <v>0</v>
      </c>
      <c r="S73" s="44">
        <f t="shared" si="32"/>
        <v>0</v>
      </c>
      <c r="T73" s="44">
        <f t="shared" si="32"/>
        <v>0</v>
      </c>
      <c r="U73" s="44">
        <f t="shared" si="32"/>
        <v>0</v>
      </c>
      <c r="V73" s="44">
        <f t="shared" si="32"/>
        <v>280</v>
      </c>
      <c r="W73" s="44">
        <f t="shared" si="32"/>
        <v>442</v>
      </c>
    </row>
    <row r="74" spans="1:23" ht="124.5" customHeight="1">
      <c r="A74" s="48" t="s">
        <v>114</v>
      </c>
      <c r="B74" s="29" t="s">
        <v>212</v>
      </c>
      <c r="C74" s="95"/>
      <c r="D74" s="95" t="s">
        <v>213</v>
      </c>
      <c r="E74" s="35">
        <f>F74+G74</f>
        <v>254</v>
      </c>
      <c r="F74" s="35">
        <v>4</v>
      </c>
      <c r="G74" s="44">
        <v>250</v>
      </c>
      <c r="H74" s="35">
        <f>G74-I74</f>
        <v>180</v>
      </c>
      <c r="I74" s="35">
        <v>70</v>
      </c>
      <c r="J74" s="37">
        <v>0</v>
      </c>
      <c r="K74" s="37">
        <v>0</v>
      </c>
      <c r="L74" s="37">
        <v>12</v>
      </c>
      <c r="M74" s="38">
        <v>6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57">
        <v>0</v>
      </c>
      <c r="U74" s="57">
        <v>0</v>
      </c>
      <c r="V74" s="57">
        <v>160</v>
      </c>
      <c r="W74" s="57">
        <v>94</v>
      </c>
    </row>
    <row r="75" spans="1:23" ht="35.25" customHeight="1">
      <c r="A75" s="48" t="s">
        <v>115</v>
      </c>
      <c r="B75" s="29" t="s">
        <v>104</v>
      </c>
      <c r="C75" s="95" t="s">
        <v>181</v>
      </c>
      <c r="D75" s="95"/>
      <c r="E75" s="35">
        <f>F75+G75</f>
        <v>180</v>
      </c>
      <c r="F75" s="35">
        <v>0</v>
      </c>
      <c r="G75" s="44">
        <v>180</v>
      </c>
      <c r="H75" s="35">
        <v>0</v>
      </c>
      <c r="I75" s="35">
        <v>0</v>
      </c>
      <c r="J75" s="37">
        <v>0</v>
      </c>
      <c r="K75" s="37">
        <f>G75</f>
        <v>180</v>
      </c>
      <c r="L75" s="37"/>
      <c r="M75" s="38"/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57">
        <v>0</v>
      </c>
      <c r="U75" s="57">
        <v>0</v>
      </c>
      <c r="V75" s="57">
        <v>120</v>
      </c>
      <c r="W75" s="57">
        <v>60</v>
      </c>
    </row>
    <row r="76" spans="1:23" ht="49.5" customHeight="1">
      <c r="A76" s="48" t="s">
        <v>116</v>
      </c>
      <c r="B76" s="29" t="s">
        <v>106</v>
      </c>
      <c r="C76" s="95" t="s">
        <v>181</v>
      </c>
      <c r="D76" s="95"/>
      <c r="E76" s="35">
        <f>F76+G76</f>
        <v>288</v>
      </c>
      <c r="F76" s="35">
        <v>0</v>
      </c>
      <c r="G76" s="44">
        <v>288</v>
      </c>
      <c r="H76" s="35">
        <v>0</v>
      </c>
      <c r="I76" s="35">
        <v>0</v>
      </c>
      <c r="J76" s="37">
        <v>0</v>
      </c>
      <c r="K76" s="37">
        <f>G76</f>
        <v>288</v>
      </c>
      <c r="L76" s="37"/>
      <c r="M76" s="38"/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57">
        <v>0</v>
      </c>
      <c r="U76" s="57">
        <v>0</v>
      </c>
      <c r="V76" s="57">
        <v>0</v>
      </c>
      <c r="W76" s="57">
        <v>288</v>
      </c>
    </row>
    <row r="77" spans="1:23" ht="69.75" customHeight="1">
      <c r="A77" s="103" t="s">
        <v>214</v>
      </c>
      <c r="B77" s="45" t="s">
        <v>160</v>
      </c>
      <c r="C77" s="55"/>
      <c r="D77" s="55" t="s">
        <v>215</v>
      </c>
      <c r="E77" s="28">
        <f aca="true" t="shared" si="33" ref="E77:M77">SUM(E78:E80)</f>
        <v>714</v>
      </c>
      <c r="F77" s="28">
        <f t="shared" si="33"/>
        <v>10</v>
      </c>
      <c r="G77" s="28">
        <f t="shared" si="33"/>
        <v>704</v>
      </c>
      <c r="H77" s="28">
        <f t="shared" si="33"/>
        <v>90</v>
      </c>
      <c r="I77" s="28">
        <f t="shared" si="33"/>
        <v>110</v>
      </c>
      <c r="J77" s="28">
        <f t="shared" si="33"/>
        <v>0</v>
      </c>
      <c r="K77" s="28">
        <f t="shared" si="33"/>
        <v>504</v>
      </c>
      <c r="L77" s="43">
        <v>12</v>
      </c>
      <c r="M77" s="27">
        <f t="shared" si="33"/>
        <v>6</v>
      </c>
      <c r="N77" s="98">
        <f>SUM(N78:N80)</f>
        <v>0</v>
      </c>
      <c r="O77" s="98">
        <f aca="true" t="shared" si="34" ref="O77:W77">SUM(O78:O80)</f>
        <v>164</v>
      </c>
      <c r="P77" s="98">
        <f t="shared" si="34"/>
        <v>163</v>
      </c>
      <c r="Q77" s="98">
        <f t="shared" si="34"/>
        <v>387</v>
      </c>
      <c r="R77" s="98">
        <f t="shared" si="34"/>
        <v>0</v>
      </c>
      <c r="S77" s="98">
        <f t="shared" si="34"/>
        <v>0</v>
      </c>
      <c r="T77" s="98">
        <f t="shared" si="34"/>
        <v>0</v>
      </c>
      <c r="U77" s="98">
        <f t="shared" si="34"/>
        <v>0</v>
      </c>
      <c r="V77" s="98">
        <f t="shared" si="34"/>
        <v>0</v>
      </c>
      <c r="W77" s="98">
        <f t="shared" si="34"/>
        <v>0</v>
      </c>
    </row>
    <row r="78" spans="1:23" ht="62.25" customHeight="1">
      <c r="A78" s="104" t="s">
        <v>216</v>
      </c>
      <c r="B78" s="48" t="s">
        <v>161</v>
      </c>
      <c r="C78" s="105"/>
      <c r="D78" s="105" t="s">
        <v>174</v>
      </c>
      <c r="E78" s="35">
        <f>F78+G78</f>
        <v>210</v>
      </c>
      <c r="F78" s="35">
        <v>10</v>
      </c>
      <c r="G78" s="44">
        <v>200</v>
      </c>
      <c r="H78" s="35">
        <f>G78-I78</f>
        <v>90</v>
      </c>
      <c r="I78" s="35">
        <v>110</v>
      </c>
      <c r="J78" s="37">
        <v>0</v>
      </c>
      <c r="K78" s="37">
        <v>0</v>
      </c>
      <c r="L78" s="37">
        <v>12</v>
      </c>
      <c r="M78" s="38">
        <v>6</v>
      </c>
      <c r="N78" s="35">
        <v>0</v>
      </c>
      <c r="O78" s="35">
        <v>104</v>
      </c>
      <c r="P78" s="35">
        <v>61</v>
      </c>
      <c r="Q78" s="35">
        <v>45</v>
      </c>
      <c r="R78" s="35">
        <v>0</v>
      </c>
      <c r="S78" s="35">
        <v>0</v>
      </c>
      <c r="T78" s="57">
        <v>0</v>
      </c>
      <c r="U78" s="57">
        <v>0</v>
      </c>
      <c r="V78" s="57">
        <v>0</v>
      </c>
      <c r="W78" s="57">
        <v>0</v>
      </c>
    </row>
    <row r="79" spans="1:23" ht="21" customHeight="1">
      <c r="A79" s="104" t="s">
        <v>217</v>
      </c>
      <c r="B79" s="106" t="s">
        <v>104</v>
      </c>
      <c r="C79" s="107" t="s">
        <v>175</v>
      </c>
      <c r="D79" s="107"/>
      <c r="E79" s="35">
        <f>F79+G79</f>
        <v>252</v>
      </c>
      <c r="F79" s="35">
        <v>0</v>
      </c>
      <c r="G79" s="44">
        <v>252</v>
      </c>
      <c r="H79" s="35">
        <v>0</v>
      </c>
      <c r="I79" s="35">
        <v>0</v>
      </c>
      <c r="J79" s="37">
        <v>0</v>
      </c>
      <c r="K79" s="37">
        <f>G79</f>
        <v>252</v>
      </c>
      <c r="L79" s="37"/>
      <c r="M79" s="38">
        <v>0</v>
      </c>
      <c r="N79" s="35">
        <v>0</v>
      </c>
      <c r="O79" s="35">
        <v>60</v>
      </c>
      <c r="P79" s="35">
        <v>102</v>
      </c>
      <c r="Q79" s="35">
        <v>90</v>
      </c>
      <c r="R79" s="35">
        <v>0</v>
      </c>
      <c r="S79" s="35">
        <v>0</v>
      </c>
      <c r="T79" s="57">
        <v>0</v>
      </c>
      <c r="U79" s="57">
        <v>0</v>
      </c>
      <c r="V79" s="57">
        <v>0</v>
      </c>
      <c r="W79" s="57">
        <v>0</v>
      </c>
    </row>
    <row r="80" spans="1:23" ht="30" customHeight="1">
      <c r="A80" s="104" t="s">
        <v>218</v>
      </c>
      <c r="B80" s="108" t="s">
        <v>117</v>
      </c>
      <c r="C80" s="107" t="s">
        <v>175</v>
      </c>
      <c r="D80" s="107"/>
      <c r="E80" s="35">
        <f>F80+G80</f>
        <v>252</v>
      </c>
      <c r="F80" s="35">
        <v>0</v>
      </c>
      <c r="G80" s="44">
        <v>252</v>
      </c>
      <c r="H80" s="35">
        <v>0</v>
      </c>
      <c r="I80" s="35">
        <v>0</v>
      </c>
      <c r="J80" s="37">
        <v>0</v>
      </c>
      <c r="K80" s="37">
        <f>G80</f>
        <v>252</v>
      </c>
      <c r="L80" s="37"/>
      <c r="M80" s="38">
        <v>0</v>
      </c>
      <c r="N80" s="35">
        <v>0</v>
      </c>
      <c r="O80" s="35">
        <v>0</v>
      </c>
      <c r="P80" s="35">
        <v>0</v>
      </c>
      <c r="Q80" s="35">
        <v>252</v>
      </c>
      <c r="R80" s="35">
        <v>0</v>
      </c>
      <c r="S80" s="35">
        <v>0</v>
      </c>
      <c r="T80" s="57">
        <v>0</v>
      </c>
      <c r="U80" s="57">
        <v>0</v>
      </c>
      <c r="V80" s="57">
        <v>0</v>
      </c>
      <c r="W80" s="57">
        <v>0</v>
      </c>
    </row>
    <row r="81" spans="1:23" ht="30.75" customHeight="1">
      <c r="A81" s="64" t="s">
        <v>118</v>
      </c>
      <c r="B81" s="64" t="s">
        <v>8</v>
      </c>
      <c r="C81" s="44"/>
      <c r="D81" s="44"/>
      <c r="E81" s="28">
        <f>F81+G81</f>
        <v>324</v>
      </c>
      <c r="F81" s="66">
        <v>0</v>
      </c>
      <c r="G81" s="71">
        <v>324</v>
      </c>
      <c r="H81" s="71"/>
      <c r="I81" s="66">
        <v>0</v>
      </c>
      <c r="J81" s="72"/>
      <c r="K81" s="72"/>
      <c r="L81" s="72"/>
      <c r="M81" s="73">
        <v>0</v>
      </c>
      <c r="N81" s="44">
        <v>0</v>
      </c>
      <c r="O81" s="44">
        <v>0</v>
      </c>
      <c r="P81" s="44">
        <v>0</v>
      </c>
      <c r="Q81" s="44">
        <v>108</v>
      </c>
      <c r="R81" s="44">
        <v>0</v>
      </c>
      <c r="S81" s="44">
        <v>66</v>
      </c>
      <c r="T81" s="44">
        <v>6</v>
      </c>
      <c r="U81" s="44">
        <v>72</v>
      </c>
      <c r="V81" s="44">
        <v>36</v>
      </c>
      <c r="W81" s="44">
        <v>36</v>
      </c>
    </row>
    <row r="82" spans="1:23" ht="32.25" customHeight="1">
      <c r="A82" s="74" t="s">
        <v>119</v>
      </c>
      <c r="B82" s="74" t="s">
        <v>120</v>
      </c>
      <c r="C82" s="97"/>
      <c r="D82" s="97"/>
      <c r="E82" s="28">
        <v>144</v>
      </c>
      <c r="F82" s="28">
        <v>0</v>
      </c>
      <c r="G82" s="28">
        <v>144</v>
      </c>
      <c r="H82" s="28"/>
      <c r="I82" s="28">
        <v>0</v>
      </c>
      <c r="J82" s="43"/>
      <c r="K82" s="43">
        <v>144</v>
      </c>
      <c r="L82" s="43"/>
      <c r="M82" s="27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144</v>
      </c>
    </row>
    <row r="83" spans="1:23" s="3" customFormat="1" ht="24.75" customHeight="1">
      <c r="A83" s="75"/>
      <c r="B83" s="76" t="s">
        <v>121</v>
      </c>
      <c r="C83" s="77" t="s">
        <v>228</v>
      </c>
      <c r="D83" s="77" t="s">
        <v>229</v>
      </c>
      <c r="E83" s="78">
        <f aca="true" t="shared" si="35" ref="E83:K83">E12+E33+E84+E81+E82</f>
        <v>7416</v>
      </c>
      <c r="F83" s="78">
        <f t="shared" si="35"/>
        <v>237</v>
      </c>
      <c r="G83" s="78">
        <f t="shared" si="35"/>
        <v>7143</v>
      </c>
      <c r="H83" s="78">
        <f t="shared" si="35"/>
        <v>2275</v>
      </c>
      <c r="I83" s="78">
        <f t="shared" si="35"/>
        <v>1772</v>
      </c>
      <c r="J83" s="78">
        <f t="shared" si="35"/>
        <v>60</v>
      </c>
      <c r="K83" s="78">
        <f t="shared" si="35"/>
        <v>2592</v>
      </c>
      <c r="L83" s="79">
        <f>SUM(L14:L80)+L84</f>
        <v>212</v>
      </c>
      <c r="M83" s="79">
        <f>SUM(M14:M80)+M84</f>
        <v>102</v>
      </c>
      <c r="N83" s="96">
        <f aca="true" t="shared" si="36" ref="N83:U83">N12+N33+N84+N81+N82</f>
        <v>612</v>
      </c>
      <c r="O83" s="96">
        <f t="shared" si="36"/>
        <v>864</v>
      </c>
      <c r="P83" s="96">
        <f t="shared" si="36"/>
        <v>612</v>
      </c>
      <c r="Q83" s="96">
        <f t="shared" si="36"/>
        <v>864</v>
      </c>
      <c r="R83" s="96">
        <f t="shared" si="36"/>
        <v>612</v>
      </c>
      <c r="S83" s="96">
        <f t="shared" si="36"/>
        <v>864</v>
      </c>
      <c r="T83" s="96">
        <f t="shared" si="36"/>
        <v>612</v>
      </c>
      <c r="U83" s="96">
        <f t="shared" si="36"/>
        <v>864</v>
      </c>
      <c r="V83" s="112">
        <f>V12+V33+V84+V81+V82</f>
        <v>612</v>
      </c>
      <c r="W83" s="96">
        <f>W12+W33+W84+W81+W82</f>
        <v>864</v>
      </c>
    </row>
    <row r="84" spans="1:23" ht="34.5" customHeight="1">
      <c r="A84" s="75" t="s">
        <v>122</v>
      </c>
      <c r="B84" s="80" t="s">
        <v>123</v>
      </c>
      <c r="C84" s="81" t="s">
        <v>124</v>
      </c>
      <c r="D84" s="81"/>
      <c r="E84" s="82">
        <v>216</v>
      </c>
      <c r="F84" s="57">
        <v>0</v>
      </c>
      <c r="G84" s="82">
        <v>216</v>
      </c>
      <c r="H84" s="82"/>
      <c r="I84" s="83">
        <v>0</v>
      </c>
      <c r="J84" s="83"/>
      <c r="K84" s="83">
        <v>0</v>
      </c>
      <c r="L84" s="83">
        <v>50</v>
      </c>
      <c r="M84" s="57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2">
        <v>216</v>
      </c>
    </row>
    <row r="85" spans="1:23" ht="36" customHeight="1">
      <c r="A85" s="164" t="s">
        <v>233</v>
      </c>
      <c r="B85" s="165"/>
      <c r="C85" s="165"/>
      <c r="D85" s="165"/>
      <c r="E85" s="165"/>
      <c r="F85" s="165"/>
      <c r="G85" s="165"/>
      <c r="H85" s="166"/>
      <c r="I85" s="117" t="s">
        <v>125</v>
      </c>
      <c r="J85" s="118"/>
      <c r="K85" s="118"/>
      <c r="L85" s="118"/>
      <c r="M85" s="119"/>
      <c r="N85" s="78">
        <f aca="true" t="shared" si="37" ref="N85:U85">N83-N81-N84</f>
        <v>612</v>
      </c>
      <c r="O85" s="78">
        <f t="shared" si="37"/>
        <v>864</v>
      </c>
      <c r="P85" s="78">
        <f t="shared" si="37"/>
        <v>612</v>
      </c>
      <c r="Q85" s="78">
        <f t="shared" si="37"/>
        <v>756</v>
      </c>
      <c r="R85" s="78">
        <f t="shared" si="37"/>
        <v>612</v>
      </c>
      <c r="S85" s="78">
        <f t="shared" si="37"/>
        <v>798</v>
      </c>
      <c r="T85" s="78">
        <f t="shared" si="37"/>
        <v>606</v>
      </c>
      <c r="U85" s="78">
        <f t="shared" si="37"/>
        <v>792</v>
      </c>
      <c r="V85" s="78">
        <f>V83-V81-V84</f>
        <v>576</v>
      </c>
      <c r="W85" s="78">
        <f>W83-W81-W84</f>
        <v>612</v>
      </c>
    </row>
    <row r="86" spans="1:23" ht="27" customHeight="1">
      <c r="A86" s="167"/>
      <c r="B86" s="168"/>
      <c r="C86" s="168"/>
      <c r="D86" s="168"/>
      <c r="E86" s="168"/>
      <c r="F86" s="168"/>
      <c r="G86" s="168"/>
      <c r="H86" s="169"/>
      <c r="I86" s="117" t="s">
        <v>126</v>
      </c>
      <c r="J86" s="118"/>
      <c r="K86" s="118"/>
      <c r="L86" s="118"/>
      <c r="M86" s="119"/>
      <c r="N86" s="82">
        <f>N63+N67+N71+N75+N79</f>
        <v>0</v>
      </c>
      <c r="O86" s="82">
        <f aca="true" t="shared" si="38" ref="O86:W86">O63+O67+O71+O75+O79</f>
        <v>60</v>
      </c>
      <c r="P86" s="82">
        <f t="shared" si="38"/>
        <v>102</v>
      </c>
      <c r="Q86" s="82">
        <f t="shared" si="38"/>
        <v>90</v>
      </c>
      <c r="R86" s="82">
        <f t="shared" si="38"/>
        <v>102</v>
      </c>
      <c r="S86" s="82">
        <f t="shared" si="38"/>
        <v>126</v>
      </c>
      <c r="T86" s="82">
        <f t="shared" si="38"/>
        <v>132</v>
      </c>
      <c r="U86" s="82">
        <f t="shared" si="38"/>
        <v>180</v>
      </c>
      <c r="V86" s="82">
        <f t="shared" si="38"/>
        <v>120</v>
      </c>
      <c r="W86" s="82">
        <f t="shared" si="38"/>
        <v>60</v>
      </c>
    </row>
    <row r="87" spans="1:23" ht="30" customHeight="1">
      <c r="A87" s="167"/>
      <c r="B87" s="168"/>
      <c r="C87" s="168"/>
      <c r="D87" s="168"/>
      <c r="E87" s="168"/>
      <c r="F87" s="168"/>
      <c r="G87" s="168"/>
      <c r="H87" s="169"/>
      <c r="I87" s="117" t="s">
        <v>127</v>
      </c>
      <c r="J87" s="118"/>
      <c r="K87" s="118"/>
      <c r="L87" s="118"/>
      <c r="M87" s="119"/>
      <c r="N87" s="82">
        <f>N64+N68+N72+N76+N80</f>
        <v>0</v>
      </c>
      <c r="O87" s="82">
        <f aca="true" t="shared" si="39" ref="O87:U87">O64+O68+O72+O76+O80</f>
        <v>0</v>
      </c>
      <c r="P87" s="82">
        <f t="shared" si="39"/>
        <v>0</v>
      </c>
      <c r="Q87" s="82">
        <f t="shared" si="39"/>
        <v>252</v>
      </c>
      <c r="R87" s="82">
        <f t="shared" si="39"/>
        <v>0</v>
      </c>
      <c r="S87" s="82">
        <f>S64+S68+S72+S76+S80</f>
        <v>288</v>
      </c>
      <c r="T87" s="82">
        <f t="shared" si="39"/>
        <v>180</v>
      </c>
      <c r="U87" s="82">
        <f t="shared" si="39"/>
        <v>252</v>
      </c>
      <c r="V87" s="82">
        <f>V64+V68+V72+V76+V80</f>
        <v>216</v>
      </c>
      <c r="W87" s="82">
        <f>W64+W68+W72+W76+W80</f>
        <v>288</v>
      </c>
    </row>
    <row r="88" spans="1:23" ht="30" customHeight="1">
      <c r="A88" s="167"/>
      <c r="B88" s="168"/>
      <c r="C88" s="168"/>
      <c r="D88" s="168"/>
      <c r="E88" s="168"/>
      <c r="F88" s="168"/>
      <c r="G88" s="168"/>
      <c r="H88" s="169"/>
      <c r="I88" s="117" t="s">
        <v>128</v>
      </c>
      <c r="J88" s="118"/>
      <c r="K88" s="118"/>
      <c r="L88" s="118"/>
      <c r="M88" s="119"/>
      <c r="N88" s="82">
        <f>N82</f>
        <v>0</v>
      </c>
      <c r="O88" s="82">
        <f aca="true" t="shared" si="40" ref="O88:U88">O82</f>
        <v>0</v>
      </c>
      <c r="P88" s="82">
        <f t="shared" si="40"/>
        <v>0</v>
      </c>
      <c r="Q88" s="82">
        <f t="shared" si="40"/>
        <v>0</v>
      </c>
      <c r="R88" s="82">
        <f t="shared" si="40"/>
        <v>0</v>
      </c>
      <c r="S88" s="82">
        <f t="shared" si="40"/>
        <v>0</v>
      </c>
      <c r="T88" s="82">
        <f t="shared" si="40"/>
        <v>0</v>
      </c>
      <c r="U88" s="82">
        <f t="shared" si="40"/>
        <v>0</v>
      </c>
      <c r="V88" s="82">
        <f>V82</f>
        <v>0</v>
      </c>
      <c r="W88" s="82">
        <f>W82</f>
        <v>144</v>
      </c>
    </row>
    <row r="89" spans="1:23" ht="19.5" customHeight="1">
      <c r="A89" s="167"/>
      <c r="B89" s="168"/>
      <c r="C89" s="168"/>
      <c r="D89" s="168"/>
      <c r="E89" s="168"/>
      <c r="F89" s="168"/>
      <c r="G89" s="168"/>
      <c r="H89" s="169"/>
      <c r="I89" s="117" t="s">
        <v>129</v>
      </c>
      <c r="J89" s="118"/>
      <c r="K89" s="118"/>
      <c r="L89" s="118"/>
      <c r="M89" s="119"/>
      <c r="N89" s="82">
        <v>0</v>
      </c>
      <c r="O89" s="82">
        <v>0</v>
      </c>
      <c r="P89" s="82">
        <v>2</v>
      </c>
      <c r="Q89" s="82">
        <v>5</v>
      </c>
      <c r="R89" s="82">
        <v>1</v>
      </c>
      <c r="S89" s="82">
        <v>3</v>
      </c>
      <c r="T89" s="82">
        <v>1</v>
      </c>
      <c r="U89" s="82">
        <v>2</v>
      </c>
      <c r="V89" s="82">
        <v>1</v>
      </c>
      <c r="W89" s="82">
        <v>2</v>
      </c>
    </row>
    <row r="90" spans="1:23" ht="30" customHeight="1">
      <c r="A90" s="167"/>
      <c r="B90" s="168"/>
      <c r="C90" s="168"/>
      <c r="D90" s="168"/>
      <c r="E90" s="168"/>
      <c r="F90" s="168"/>
      <c r="G90" s="168"/>
      <c r="H90" s="169"/>
      <c r="I90" s="117" t="s">
        <v>130</v>
      </c>
      <c r="J90" s="118"/>
      <c r="K90" s="118"/>
      <c r="L90" s="118"/>
      <c r="M90" s="119"/>
      <c r="N90" s="82">
        <v>1</v>
      </c>
      <c r="O90" s="82">
        <v>6</v>
      </c>
      <c r="P90" s="82">
        <v>0</v>
      </c>
      <c r="Q90" s="82">
        <v>10</v>
      </c>
      <c r="R90" s="82">
        <v>1</v>
      </c>
      <c r="S90" s="82">
        <v>3</v>
      </c>
      <c r="T90" s="82">
        <v>1</v>
      </c>
      <c r="U90" s="82">
        <v>2</v>
      </c>
      <c r="V90" s="82">
        <v>1</v>
      </c>
      <c r="W90" s="82">
        <v>3</v>
      </c>
    </row>
    <row r="91" spans="1:23" ht="24" customHeight="1">
      <c r="A91" s="170"/>
      <c r="B91" s="171"/>
      <c r="C91" s="171"/>
      <c r="D91" s="171"/>
      <c r="E91" s="171"/>
      <c r="F91" s="171"/>
      <c r="G91" s="171"/>
      <c r="H91" s="172"/>
      <c r="I91" s="117" t="s">
        <v>131</v>
      </c>
      <c r="J91" s="118"/>
      <c r="K91" s="118"/>
      <c r="L91" s="118"/>
      <c r="M91" s="119"/>
      <c r="N91" s="82">
        <v>0</v>
      </c>
      <c r="O91" s="82">
        <v>0</v>
      </c>
      <c r="P91" s="82">
        <v>0</v>
      </c>
      <c r="Q91" s="82">
        <v>0</v>
      </c>
      <c r="R91" s="82">
        <v>1</v>
      </c>
      <c r="S91" s="82">
        <v>0</v>
      </c>
      <c r="T91" s="82">
        <v>4</v>
      </c>
      <c r="U91" s="82">
        <v>2</v>
      </c>
      <c r="V91" s="82">
        <v>1</v>
      </c>
      <c r="W91" s="82">
        <v>0</v>
      </c>
    </row>
    <row r="92" spans="1:21" ht="15.75">
      <c r="A92" s="84"/>
      <c r="B92" s="84"/>
      <c r="C92" s="84"/>
      <c r="D92" s="84"/>
      <c r="E92" s="84"/>
      <c r="F92" s="84"/>
      <c r="G92" s="84"/>
      <c r="H92" s="84"/>
      <c r="I92" s="85"/>
      <c r="J92" s="85"/>
      <c r="K92" s="85"/>
      <c r="L92" s="85"/>
      <c r="M92" s="86"/>
      <c r="N92" s="87"/>
      <c r="O92" s="87"/>
      <c r="P92" s="87"/>
      <c r="Q92" s="87"/>
      <c r="R92" s="87"/>
      <c r="S92" s="87"/>
      <c r="T92" s="88"/>
      <c r="U92" s="88"/>
    </row>
    <row r="93" spans="1:21" ht="38.25" customHeight="1">
      <c r="A93" s="148" t="s">
        <v>132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88"/>
    </row>
    <row r="94" spans="1:21" ht="15.75">
      <c r="A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5:21" ht="15.75"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1:21" ht="63.75" customHeight="1">
      <c r="A96" s="90" t="s">
        <v>133</v>
      </c>
      <c r="B96" s="80" t="s">
        <v>134</v>
      </c>
      <c r="C96" s="149" t="s">
        <v>104</v>
      </c>
      <c r="D96" s="149"/>
      <c r="E96" s="149"/>
      <c r="F96" s="150" t="s">
        <v>117</v>
      </c>
      <c r="G96" s="151"/>
      <c r="H96" s="152"/>
      <c r="I96" s="150" t="s">
        <v>135</v>
      </c>
      <c r="J96" s="151"/>
      <c r="K96" s="152"/>
      <c r="L96" s="150" t="s">
        <v>8</v>
      </c>
      <c r="M96" s="151"/>
      <c r="N96" s="152"/>
      <c r="O96" s="149" t="s">
        <v>136</v>
      </c>
      <c r="P96" s="149"/>
      <c r="Q96" s="149" t="s">
        <v>137</v>
      </c>
      <c r="R96" s="149"/>
      <c r="S96" s="153" t="s">
        <v>138</v>
      </c>
      <c r="T96" s="153"/>
      <c r="U96" s="88"/>
    </row>
    <row r="97" spans="1:21" ht="19.5" customHeight="1">
      <c r="A97" s="80">
        <v>1</v>
      </c>
      <c r="B97" s="82">
        <v>2</v>
      </c>
      <c r="C97" s="147">
        <v>3</v>
      </c>
      <c r="D97" s="147"/>
      <c r="E97" s="147"/>
      <c r="F97" s="161">
        <v>4</v>
      </c>
      <c r="G97" s="162"/>
      <c r="H97" s="163"/>
      <c r="I97" s="161">
        <v>5</v>
      </c>
      <c r="J97" s="162"/>
      <c r="K97" s="163"/>
      <c r="L97" s="161">
        <v>6</v>
      </c>
      <c r="M97" s="162"/>
      <c r="N97" s="163"/>
      <c r="O97" s="147">
        <v>7</v>
      </c>
      <c r="P97" s="147"/>
      <c r="Q97" s="147">
        <v>8</v>
      </c>
      <c r="R97" s="147"/>
      <c r="S97" s="154">
        <v>9</v>
      </c>
      <c r="T97" s="154"/>
      <c r="U97" s="88"/>
    </row>
    <row r="98" spans="1:21" ht="28.5" customHeight="1">
      <c r="A98" s="80" t="s">
        <v>3</v>
      </c>
      <c r="B98" s="92">
        <f>((N85+O85)-((N86+O86)+(N87+O87)+(N88+O88)))/36</f>
        <v>39.333333333333336</v>
      </c>
      <c r="C98" s="155">
        <f>(N86+O86)/36</f>
        <v>1.6666666666666667</v>
      </c>
      <c r="D98" s="155"/>
      <c r="E98" s="155"/>
      <c r="F98" s="121">
        <f>(N87+O87)/36</f>
        <v>0</v>
      </c>
      <c r="G98" s="123"/>
      <c r="H98" s="122"/>
      <c r="I98" s="121">
        <v>0</v>
      </c>
      <c r="J98" s="123"/>
      <c r="K98" s="122"/>
      <c r="L98" s="121">
        <f>(N81+O81)/36</f>
        <v>0</v>
      </c>
      <c r="M98" s="123"/>
      <c r="N98" s="122"/>
      <c r="O98" s="155">
        <v>0</v>
      </c>
      <c r="P98" s="155"/>
      <c r="Q98" s="155">
        <v>11</v>
      </c>
      <c r="R98" s="155"/>
      <c r="S98" s="120">
        <f aca="true" t="shared" si="41" ref="S98:S103">SUM(B98:R98)</f>
        <v>52</v>
      </c>
      <c r="T98" s="120"/>
      <c r="U98" s="88"/>
    </row>
    <row r="99" spans="1:21" ht="28.5" customHeight="1">
      <c r="A99" s="82" t="s">
        <v>4</v>
      </c>
      <c r="B99" s="92">
        <f>((Q85+P85)-((P86+Q86)+(P87+Q87)+(P88+Q88)))/36</f>
        <v>25.666666666666668</v>
      </c>
      <c r="C99" s="155">
        <f>(P86+Q86)/36</f>
        <v>5.333333333333333</v>
      </c>
      <c r="D99" s="155"/>
      <c r="E99" s="155"/>
      <c r="F99" s="121">
        <f>(P87+Q87)/36</f>
        <v>7</v>
      </c>
      <c r="G99" s="123"/>
      <c r="H99" s="122"/>
      <c r="I99" s="121">
        <v>0</v>
      </c>
      <c r="J99" s="123"/>
      <c r="K99" s="122"/>
      <c r="L99" s="121">
        <f>(P81+Q81)/36</f>
        <v>3</v>
      </c>
      <c r="M99" s="123"/>
      <c r="N99" s="122"/>
      <c r="O99" s="155">
        <v>0</v>
      </c>
      <c r="P99" s="155"/>
      <c r="Q99" s="155">
        <v>11</v>
      </c>
      <c r="R99" s="155"/>
      <c r="S99" s="120">
        <f t="shared" si="41"/>
        <v>52</v>
      </c>
      <c r="T99" s="120"/>
      <c r="U99" s="88"/>
    </row>
    <row r="100" spans="1:21" ht="28.5" customHeight="1">
      <c r="A100" s="82" t="s">
        <v>5</v>
      </c>
      <c r="B100" s="92">
        <f>((R85+S85)-((R86+S86)+(R87+S87)+(R88+S88)))/36</f>
        <v>24.833333333333332</v>
      </c>
      <c r="C100" s="155">
        <f>(R86+S86)/36</f>
        <v>6.333333333333333</v>
      </c>
      <c r="D100" s="155"/>
      <c r="E100" s="155"/>
      <c r="F100" s="121">
        <f>(R87+S87)/36</f>
        <v>8</v>
      </c>
      <c r="G100" s="123"/>
      <c r="H100" s="122"/>
      <c r="I100" s="121">
        <v>0</v>
      </c>
      <c r="J100" s="123"/>
      <c r="K100" s="122"/>
      <c r="L100" s="121">
        <f>(R81+S81)/36</f>
        <v>1.8333333333333333</v>
      </c>
      <c r="M100" s="123"/>
      <c r="N100" s="122"/>
      <c r="O100" s="155">
        <f>S84/36</f>
        <v>0</v>
      </c>
      <c r="P100" s="155"/>
      <c r="Q100" s="155">
        <v>11</v>
      </c>
      <c r="R100" s="155"/>
      <c r="S100" s="120">
        <f t="shared" si="41"/>
        <v>52</v>
      </c>
      <c r="T100" s="120"/>
      <c r="U100" s="88"/>
    </row>
    <row r="101" spans="1:21" ht="28.5" customHeight="1">
      <c r="A101" s="82" t="s">
        <v>139</v>
      </c>
      <c r="B101" s="92">
        <f>((T85+U85)-((T86+U86)+(T87+U87)+(T88+U88)))/36</f>
        <v>18.166666666666668</v>
      </c>
      <c r="C101" s="155">
        <f>(T86+U86)/36</f>
        <v>8.666666666666666</v>
      </c>
      <c r="D101" s="155"/>
      <c r="E101" s="155"/>
      <c r="F101" s="121">
        <f>(T87+U87)/36</f>
        <v>12</v>
      </c>
      <c r="G101" s="123"/>
      <c r="H101" s="122"/>
      <c r="I101" s="121">
        <f>U88/36</f>
        <v>0</v>
      </c>
      <c r="J101" s="123"/>
      <c r="K101" s="122"/>
      <c r="L101" s="121">
        <f>(T81+U81)/36</f>
        <v>2.1666666666666665</v>
      </c>
      <c r="M101" s="123"/>
      <c r="N101" s="122"/>
      <c r="O101" s="121">
        <f>U84/36</f>
        <v>0</v>
      </c>
      <c r="P101" s="122"/>
      <c r="Q101" s="121">
        <v>11</v>
      </c>
      <c r="R101" s="122"/>
      <c r="S101" s="120">
        <f t="shared" si="41"/>
        <v>52</v>
      </c>
      <c r="T101" s="120"/>
      <c r="U101" s="88"/>
    </row>
    <row r="102" spans="1:21" ht="28.5" customHeight="1">
      <c r="A102" s="82" t="s">
        <v>173</v>
      </c>
      <c r="B102" s="92">
        <f>((V85+W85)-((V86+W86)+(V87+W87)+(V88+W88)))/36</f>
        <v>10</v>
      </c>
      <c r="C102" s="121">
        <f>(V86+W86)/36</f>
        <v>5</v>
      </c>
      <c r="D102" s="123"/>
      <c r="E102" s="122"/>
      <c r="F102" s="121">
        <f>(V87+W87)/36</f>
        <v>14</v>
      </c>
      <c r="G102" s="123"/>
      <c r="H102" s="122"/>
      <c r="I102" s="121">
        <f>W88/36</f>
        <v>4</v>
      </c>
      <c r="J102" s="123"/>
      <c r="K102" s="122"/>
      <c r="L102" s="121">
        <f>(V81+W81)/36</f>
        <v>2</v>
      </c>
      <c r="M102" s="123"/>
      <c r="N102" s="122"/>
      <c r="O102" s="121">
        <f>W84/36</f>
        <v>6</v>
      </c>
      <c r="P102" s="122"/>
      <c r="Q102" s="121">
        <v>2</v>
      </c>
      <c r="R102" s="122"/>
      <c r="S102" s="120">
        <f t="shared" si="41"/>
        <v>43</v>
      </c>
      <c r="T102" s="120"/>
      <c r="U102" s="88"/>
    </row>
    <row r="103" spans="1:21" ht="28.5" customHeight="1">
      <c r="A103" s="91" t="s">
        <v>138</v>
      </c>
      <c r="B103" s="93">
        <f>SUM(B98:B102)</f>
        <v>118</v>
      </c>
      <c r="C103" s="120">
        <f>SUM(C98:E102)</f>
        <v>27</v>
      </c>
      <c r="D103" s="120"/>
      <c r="E103" s="120"/>
      <c r="F103" s="158">
        <f>SUM(F98:G102)</f>
        <v>41</v>
      </c>
      <c r="G103" s="159"/>
      <c r="H103" s="160"/>
      <c r="I103" s="120">
        <f>SUM(I98:K102)</f>
        <v>4</v>
      </c>
      <c r="J103" s="120"/>
      <c r="K103" s="120"/>
      <c r="L103" s="158">
        <f>SUM(L98:N102)</f>
        <v>9</v>
      </c>
      <c r="M103" s="159"/>
      <c r="N103" s="160"/>
      <c r="O103" s="120">
        <f>SUM(O98:P102)</f>
        <v>6</v>
      </c>
      <c r="P103" s="120"/>
      <c r="Q103" s="120">
        <f>SUM(Q98:R102)</f>
        <v>46</v>
      </c>
      <c r="R103" s="120"/>
      <c r="S103" s="120">
        <f t="shared" si="41"/>
        <v>251</v>
      </c>
      <c r="T103" s="120"/>
      <c r="U103" s="88"/>
    </row>
    <row r="104" spans="5:21" ht="15.75">
      <c r="E104" s="88"/>
      <c r="F104" s="88"/>
      <c r="G104" s="88"/>
      <c r="H104" s="88"/>
      <c r="I104" s="94"/>
      <c r="J104" s="94"/>
      <c r="K104" s="94"/>
      <c r="L104" s="94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5:21" ht="15.75">
      <c r="E105" s="88"/>
      <c r="F105" s="88"/>
      <c r="G105" s="88"/>
      <c r="H105" s="88"/>
      <c r="I105" s="94"/>
      <c r="J105" s="94"/>
      <c r="K105" s="94"/>
      <c r="L105" s="94"/>
      <c r="M105" s="88"/>
      <c r="N105" s="88"/>
      <c r="O105" s="88"/>
      <c r="P105" s="88"/>
      <c r="Q105" s="88"/>
      <c r="R105" s="88"/>
      <c r="S105" s="88"/>
      <c r="T105" s="88"/>
      <c r="U105" s="88"/>
    </row>
    <row r="106" ht="15.75">
      <c r="B106" s="109"/>
    </row>
  </sheetData>
  <sheetProtection/>
  <mergeCells count="104">
    <mergeCell ref="B2:E2"/>
    <mergeCell ref="C9:C10"/>
    <mergeCell ref="D9:D10"/>
    <mergeCell ref="E6:E10"/>
    <mergeCell ref="F6:M6"/>
    <mergeCell ref="G7:M7"/>
    <mergeCell ref="G8:J8"/>
    <mergeCell ref="G9:G10"/>
    <mergeCell ref="H9:J9"/>
    <mergeCell ref="F102:H102"/>
    <mergeCell ref="K8:K10"/>
    <mergeCell ref="L8:L10"/>
    <mergeCell ref="M8:M10"/>
    <mergeCell ref="I97:K97"/>
    <mergeCell ref="F97:H97"/>
    <mergeCell ref="A85:H91"/>
    <mergeCell ref="F101:H101"/>
    <mergeCell ref="O103:P103"/>
    <mergeCell ref="I88:M88"/>
    <mergeCell ref="I89:M89"/>
    <mergeCell ref="I91:M91"/>
    <mergeCell ref="L103:N103"/>
    <mergeCell ref="L97:N97"/>
    <mergeCell ref="I100:K100"/>
    <mergeCell ref="Q103:R103"/>
    <mergeCell ref="D61:D62"/>
    <mergeCell ref="M61:M62"/>
    <mergeCell ref="L100:N100"/>
    <mergeCell ref="F98:H98"/>
    <mergeCell ref="F99:H99"/>
    <mergeCell ref="F103:H103"/>
    <mergeCell ref="I102:K102"/>
    <mergeCell ref="C100:E100"/>
    <mergeCell ref="I87:M87"/>
    <mergeCell ref="S103:T103"/>
    <mergeCell ref="C101:E101"/>
    <mergeCell ref="I101:K101"/>
    <mergeCell ref="L101:N101"/>
    <mergeCell ref="O101:P101"/>
    <mergeCell ref="Q101:R101"/>
    <mergeCell ref="C103:E103"/>
    <mergeCell ref="I103:K103"/>
    <mergeCell ref="S101:T101"/>
    <mergeCell ref="C102:E102"/>
    <mergeCell ref="S100:T100"/>
    <mergeCell ref="C99:E99"/>
    <mergeCell ref="I99:K99"/>
    <mergeCell ref="L99:N99"/>
    <mergeCell ref="O99:P99"/>
    <mergeCell ref="Q99:R99"/>
    <mergeCell ref="O100:P100"/>
    <mergeCell ref="Q100:R100"/>
    <mergeCell ref="S99:T99"/>
    <mergeCell ref="F100:H100"/>
    <mergeCell ref="S96:T96"/>
    <mergeCell ref="S97:T97"/>
    <mergeCell ref="C98:E98"/>
    <mergeCell ref="I98:K98"/>
    <mergeCell ref="L98:N98"/>
    <mergeCell ref="O98:P98"/>
    <mergeCell ref="Q98:R98"/>
    <mergeCell ref="S98:T98"/>
    <mergeCell ref="C97:E97"/>
    <mergeCell ref="F96:H96"/>
    <mergeCell ref="P9:P10"/>
    <mergeCell ref="O97:P97"/>
    <mergeCell ref="Q97:R97"/>
    <mergeCell ref="A93:T93"/>
    <mergeCell ref="C96:E96"/>
    <mergeCell ref="I96:K96"/>
    <mergeCell ref="L96:N96"/>
    <mergeCell ref="O96:P96"/>
    <mergeCell ref="Q96:R96"/>
    <mergeCell ref="I90:M90"/>
    <mergeCell ref="O9:O10"/>
    <mergeCell ref="F7:F10"/>
    <mergeCell ref="A6:A10"/>
    <mergeCell ref="B6:B10"/>
    <mergeCell ref="N7:O7"/>
    <mergeCell ref="P7:Q7"/>
    <mergeCell ref="N6:W6"/>
    <mergeCell ref="V7:W7"/>
    <mergeCell ref="V9:V10"/>
    <mergeCell ref="W9:W10"/>
    <mergeCell ref="N4:U4"/>
    <mergeCell ref="N2:U2"/>
    <mergeCell ref="B3:S3"/>
    <mergeCell ref="A5:U5"/>
    <mergeCell ref="C6:D8"/>
    <mergeCell ref="Q102:R102"/>
    <mergeCell ref="C61:C62"/>
    <mergeCell ref="R7:S7"/>
    <mergeCell ref="T7:U7"/>
    <mergeCell ref="Q9:Q10"/>
    <mergeCell ref="N9:N10"/>
    <mergeCell ref="U9:U10"/>
    <mergeCell ref="I85:M85"/>
    <mergeCell ref="I86:M86"/>
    <mergeCell ref="S102:T102"/>
    <mergeCell ref="O102:P102"/>
    <mergeCell ref="L102:N102"/>
    <mergeCell ref="R9:R10"/>
    <mergeCell ref="S9:S10"/>
    <mergeCell ref="T9:T10"/>
  </mergeCells>
  <conditionalFormatting sqref="N83:W83">
    <cfRule type="cellIs" priority="4" dxfId="0" operator="equal" stopIfTrue="1">
      <formula>612</formula>
    </cfRule>
  </conditionalFormatting>
  <conditionalFormatting sqref="O83:S83">
    <cfRule type="cellIs" priority="3" dxfId="0" operator="equal" stopIfTrue="1">
      <formula>864</formula>
    </cfRule>
  </conditionalFormatting>
  <conditionalFormatting sqref="U83">
    <cfRule type="cellIs" priority="2" dxfId="0" operator="equal" stopIfTrue="1">
      <formula>864</formula>
    </cfRule>
  </conditionalFormatting>
  <conditionalFormatting sqref="W83">
    <cfRule type="cellIs" priority="1" dxfId="0" operator="equal" stopIfTrue="1">
      <formula>864</formula>
    </cfRule>
  </conditionalFormatting>
  <printOptions/>
  <pageMargins left="0.1968503937007874" right="0.1968503937007874" top="0.5118110236220472" bottom="0.1968503937007874" header="0.1968503937007874" footer="0"/>
  <pageSetup fitToHeight="0" fitToWidth="1" horizontalDpi="600" verticalDpi="600" orientation="landscape" paperSize="9" scale="73" r:id="rId2"/>
  <rowBreaks count="6" manualBreakCount="6">
    <brk id="4" max="13" man="1"/>
    <brk id="26" max="255" man="1"/>
    <brk id="48" max="22" man="1"/>
    <brk id="63" max="22" man="1"/>
    <brk id="74" max="22" man="1"/>
    <brk id="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Замдир по УПР</cp:lastModifiedBy>
  <dcterms:created xsi:type="dcterms:W3CDTF">2020-05-28T11:59:59Z</dcterms:created>
  <dcterms:modified xsi:type="dcterms:W3CDTF">2020-11-19T08:28:11Z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C32">
    <vt:lpwstr>3DB623F</vt:lpwstr>
  </property>
  <property fmtid="{D5CDD505-2E9C-101B-9397-08002B2CF9AE}" pid="3" name="Обозначение">
    <vt:lpwstr>ТР2018.10.00000</vt:lpwstr>
  </property>
  <property fmtid="{D5CDD505-2E9C-101B-9397-08002B2CF9AE}" pid="4" name="Наименование">
    <vt:lpwstr>Учебный план  ППССЗ  15.02.11 "Техническая эксплуатация и обслуживание роботизированного производства"  2018-2022 уч. год</vt:lpwstr>
  </property>
  <property fmtid="{D5CDD505-2E9C-101B-9397-08002B2CF9AE}" pid="5" name="Инвентарный номер документа">
    <vt:lpwstr>31070</vt:lpwstr>
  </property>
  <property fmtid="{D5CDD505-2E9C-101B-9397-08002B2CF9AE}" pid="6" name="Единица измерения">
    <vt:lpwstr>кг</vt:lpwstr>
  </property>
  <property fmtid="{D5CDD505-2E9C-101B-9397-08002B2CF9AE}" pid="7" name="Раздел СП">
    <vt:lpwstr>Документация</vt:lpwstr>
  </property>
  <property fmtid="{D5CDD505-2E9C-101B-9397-08002B2CF9AE}" pid="8" name="Номер версии">
    <vt:lpwstr>0</vt:lpwstr>
  </property>
  <property fmtid="{D5CDD505-2E9C-101B-9397-08002B2CF9AE}" pid="9" name="Имя файла">
    <vt:lpwstr>D14149.XLS</vt:lpwstr>
  </property>
  <property fmtid="{D5CDD505-2E9C-101B-9397-08002B2CF9AE}" pid="10" name="Место хранения рабочей копии">
    <vt:lpwstr>C:\USERS\SECDIR</vt:lpwstr>
  </property>
  <property fmtid="{D5CDD505-2E9C-101B-9397-08002B2CF9AE}" pid="11" name="Владелец">
    <vt:lpwstr>Путилина Валентина Федоровна</vt:lpwstr>
  </property>
  <property fmtid="{D5CDD505-2E9C-101B-9397-08002B2CF9AE}" pid="12" name="Дата создания документа">
    <vt:lpwstr>03.10.2018</vt:lpwstr>
  </property>
  <property fmtid="{D5CDD505-2E9C-101B-9397-08002B2CF9AE}" pid="13" name="Тип документа">
    <vt:lpwstr>Документ XLS</vt:lpwstr>
  </property>
  <property fmtid="{D5CDD505-2E9C-101B-9397-08002B2CF9AE}" pid="14" name="Архив">
    <vt:lpwstr>Архив утвержденных документов УПР</vt:lpwstr>
  </property>
  <property fmtid="{D5CDD505-2E9C-101B-9397-08002B2CF9AE}" pid="15" name="Место хранения архивной копии">
    <vt:lpwstr>2</vt:lpwstr>
  </property>
  <property fmtid="{D5CDD505-2E9C-101B-9397-08002B2CF9AE}" pid="16" name="Статус документа">
    <vt:lpwstr>0</vt:lpwstr>
  </property>
  <property fmtid="{D5CDD505-2E9C-101B-9397-08002B2CF9AE}" pid="17" name="Документ с ограниченной видимостью">
    <vt:lpwstr>0</vt:lpwstr>
  </property>
  <property fmtid="{D5CDD505-2E9C-101B-9397-08002B2CF9AE}" pid="18" name="Статус ОТД">
    <vt:lpwstr>Не зарегистрирован</vt:lpwstr>
  </property>
  <property fmtid="{D5CDD505-2E9C-101B-9397-08002B2CF9AE}" pid="19" name="Масса">
    <vt:lpwstr>0</vt:lpwstr>
  </property>
  <property fmtid="{D5CDD505-2E9C-101B-9397-08002B2CF9AE}" pid="20" name="Директор">
    <vt:lpwstr>Пряхин Игорь Владимирович</vt:lpwstr>
  </property>
  <property fmtid="{D5CDD505-2E9C-101B-9397-08002B2CF9AE}" pid="21" name="Директор_ЭЦП">
    <vt:lpwstr>&lt;Подп.&gt;</vt:lpwstr>
  </property>
  <property fmtid="{D5CDD505-2E9C-101B-9397-08002B2CF9AE}" pid="22" name="Директор_Должность">
    <vt:lpwstr>Директор</vt:lpwstr>
  </property>
  <property fmtid="{D5CDD505-2E9C-101B-9397-08002B2CF9AE}" pid="23" name="Директор_Дата">
    <vt:lpwstr>06.12.2018</vt:lpwstr>
  </property>
</Properties>
</file>